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5\Месячные отчеты\январь 2025\"/>
    </mc:Choice>
  </mc:AlternateContent>
  <bookViews>
    <workbookView xWindow="0" yWindow="0" windowWidth="28800" windowHeight="12435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5" l="1"/>
  <c r="E34" i="6"/>
  <c r="D34" i="6"/>
  <c r="D289" i="3"/>
  <c r="G6" i="3"/>
  <c r="E6" i="3"/>
  <c r="G46" i="3"/>
  <c r="F46" i="3"/>
  <c r="D46" i="3"/>
  <c r="E46" i="3"/>
  <c r="G287" i="3"/>
  <c r="G286" i="3" s="1"/>
  <c r="E287" i="3"/>
  <c r="E286" i="3" s="1"/>
  <c r="E73" i="2"/>
  <c r="E81" i="2"/>
  <c r="F77" i="2"/>
  <c r="E29" i="2"/>
  <c r="D28" i="5" l="1"/>
  <c r="E87" i="2"/>
  <c r="G87" i="2"/>
  <c r="G16" i="2"/>
  <c r="F247" i="3" l="1"/>
  <c r="K58" i="5" l="1"/>
  <c r="G20" i="3" l="1"/>
  <c r="F34" i="6" l="1"/>
  <c r="E17" i="6" l="1"/>
  <c r="D17" i="6"/>
  <c r="E160" i="3"/>
  <c r="G252" i="3"/>
  <c r="G251" i="3" s="1"/>
  <c r="E252" i="3"/>
  <c r="E251" i="3" s="1"/>
  <c r="F15" i="5" l="1"/>
  <c r="G122" i="3" l="1"/>
  <c r="F53" i="5" l="1"/>
  <c r="D53" i="5"/>
  <c r="E39" i="6"/>
  <c r="D39" i="6"/>
  <c r="E29" i="6"/>
  <c r="D29" i="6"/>
  <c r="M58" i="5" l="1"/>
  <c r="G275" i="3" l="1"/>
  <c r="G274" i="3" s="1"/>
  <c r="G256" i="3"/>
  <c r="G255" i="3" s="1"/>
  <c r="G254" i="3" s="1"/>
  <c r="E255" i="3"/>
  <c r="E256" i="3"/>
  <c r="E254" i="3"/>
  <c r="G33" i="2" l="1"/>
  <c r="F13" i="5" l="1"/>
  <c r="E13" i="5"/>
  <c r="E33" i="2"/>
  <c r="F57" i="5" l="1"/>
  <c r="M56" i="5" s="1"/>
  <c r="D57" i="5"/>
  <c r="K56" i="5" s="1"/>
  <c r="E40" i="6" l="1"/>
  <c r="D31" i="6"/>
  <c r="D246" i="3"/>
  <c r="D245" i="3" s="1"/>
  <c r="D244" i="3" s="1"/>
  <c r="E246" i="3"/>
  <c r="E245" i="3" s="1"/>
  <c r="E244" i="3" s="1"/>
  <c r="E275" i="3"/>
  <c r="E274" i="3" s="1"/>
  <c r="D8" i="6" l="1"/>
  <c r="F56" i="5"/>
  <c r="F10" i="5" s="1"/>
  <c r="E28" i="6"/>
  <c r="D28" i="6"/>
  <c r="D32" i="6"/>
  <c r="D6" i="3"/>
  <c r="F246" i="3"/>
  <c r="F245" i="3" s="1"/>
  <c r="F244" i="3" s="1"/>
  <c r="F6" i="3" s="1"/>
  <c r="G246" i="3"/>
  <c r="G245" i="3" s="1"/>
  <c r="G244" i="3" s="1"/>
  <c r="G28" i="3"/>
  <c r="F28" i="6" l="1"/>
  <c r="D16" i="6"/>
  <c r="D40" i="6"/>
  <c r="E38" i="6"/>
  <c r="D38" i="6"/>
  <c r="E36" i="6"/>
  <c r="D36" i="6"/>
  <c r="D14" i="6"/>
  <c r="E12" i="6"/>
  <c r="E33" i="6"/>
  <c r="D33" i="6"/>
  <c r="G100" i="2"/>
  <c r="F100" i="2"/>
  <c r="E100" i="2"/>
  <c r="D100" i="2"/>
  <c r="D30" i="6" l="1"/>
  <c r="E16" i="2"/>
  <c r="G176" i="3"/>
  <c r="G174" i="3" s="1"/>
  <c r="G169" i="3"/>
  <c r="G82" i="3"/>
  <c r="G80" i="3" s="1"/>
  <c r="G69" i="3"/>
  <c r="E132" i="3"/>
  <c r="E188" i="3"/>
  <c r="E187" i="3" s="1"/>
  <c r="E186" i="3" s="1"/>
  <c r="F188" i="3"/>
  <c r="F186" i="3" s="1"/>
  <c r="G188" i="3"/>
  <c r="G186" i="3" s="1"/>
  <c r="E20" i="3"/>
  <c r="G167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D10" i="5" s="1"/>
  <c r="F52" i="5"/>
  <c r="F8" i="5" s="1"/>
  <c r="D52" i="5"/>
  <c r="D8" i="5" s="1"/>
  <c r="G33" i="5"/>
  <c r="E33" i="5"/>
  <c r="G31" i="5"/>
  <c r="E30" i="5"/>
  <c r="G21" i="5"/>
  <c r="F21" i="5"/>
  <c r="E21" i="5"/>
  <c r="D21" i="5"/>
  <c r="G16" i="5"/>
  <c r="E16" i="5"/>
  <c r="E14" i="5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4" i="3"/>
  <c r="F284" i="3"/>
  <c r="E284" i="3"/>
  <c r="D284" i="3"/>
  <c r="G282" i="3"/>
  <c r="F282" i="3"/>
  <c r="E282" i="3"/>
  <c r="D282" i="3"/>
  <c r="F280" i="3"/>
  <c r="D280" i="3"/>
  <c r="D274" i="3" s="1"/>
  <c r="G278" i="3"/>
  <c r="E278" i="3"/>
  <c r="G272" i="3"/>
  <c r="F272" i="3"/>
  <c r="E272" i="3"/>
  <c r="D272" i="3"/>
  <c r="G271" i="3"/>
  <c r="G270" i="3" s="1"/>
  <c r="G269" i="3" s="1"/>
  <c r="E271" i="3"/>
  <c r="E270" i="3" s="1"/>
  <c r="E269" i="3" s="1"/>
  <c r="F270" i="3"/>
  <c r="D270" i="3"/>
  <c r="G267" i="3"/>
  <c r="F267" i="3"/>
  <c r="E267" i="3"/>
  <c r="D267" i="3"/>
  <c r="G265" i="3"/>
  <c r="E265" i="3"/>
  <c r="G263" i="3"/>
  <c r="F263" i="3"/>
  <c r="E263" i="3"/>
  <c r="D263" i="3"/>
  <c r="G260" i="3"/>
  <c r="G259" i="3" s="1"/>
  <c r="G258" i="3" s="1"/>
  <c r="F260" i="3"/>
  <c r="F259" i="3" s="1"/>
  <c r="F258" i="3" s="1"/>
  <c r="E260" i="3"/>
  <c r="E259" i="3" s="1"/>
  <c r="E258" i="3" s="1"/>
  <c r="D260" i="3"/>
  <c r="D259" i="3" s="1"/>
  <c r="D258" i="3" s="1"/>
  <c r="F248" i="3"/>
  <c r="G249" i="3"/>
  <c r="G248" i="3" s="1"/>
  <c r="E249" i="3"/>
  <c r="E248" i="3" s="1"/>
  <c r="G242" i="3"/>
  <c r="G241" i="3" s="1"/>
  <c r="F242" i="3"/>
  <c r="F241" i="3" s="1"/>
  <c r="D242" i="3"/>
  <c r="D241" i="3" s="1"/>
  <c r="E241" i="3"/>
  <c r="G239" i="3"/>
  <c r="G238" i="3" s="1"/>
  <c r="F239" i="3"/>
  <c r="F238" i="3" s="1"/>
  <c r="E239" i="3"/>
  <c r="E238" i="3" s="1"/>
  <c r="D239" i="3"/>
  <c r="D238" i="3" s="1"/>
  <c r="G235" i="3"/>
  <c r="G234" i="3" s="1"/>
  <c r="G233" i="3" s="1"/>
  <c r="F235" i="3"/>
  <c r="F234" i="3" s="1"/>
  <c r="F233" i="3" s="1"/>
  <c r="E235" i="3"/>
  <c r="E234" i="3" s="1"/>
  <c r="E233" i="3" s="1"/>
  <c r="D235" i="3"/>
  <c r="D234" i="3" s="1"/>
  <c r="D233" i="3" s="1"/>
  <c r="G231" i="3"/>
  <c r="G229" i="3" s="1"/>
  <c r="G228" i="3" s="1"/>
  <c r="E27" i="6" s="1"/>
  <c r="F231" i="3"/>
  <c r="F229" i="3" s="1"/>
  <c r="F228" i="3" s="1"/>
  <c r="E231" i="3"/>
  <c r="E229" i="3" s="1"/>
  <c r="E228" i="3" s="1"/>
  <c r="D27" i="6" s="1"/>
  <c r="D26" i="6" s="1"/>
  <c r="D231" i="3"/>
  <c r="D229" i="3" s="1"/>
  <c r="D228" i="3" s="1"/>
  <c r="G226" i="3"/>
  <c r="G224" i="3" s="1"/>
  <c r="G223" i="3" s="1"/>
  <c r="F226" i="3"/>
  <c r="F224" i="3" s="1"/>
  <c r="F223" i="3" s="1"/>
  <c r="E226" i="3"/>
  <c r="E224" i="3" s="1"/>
  <c r="E223" i="3" s="1"/>
  <c r="D226" i="3"/>
  <c r="D224" i="3" s="1"/>
  <c r="D223" i="3" s="1"/>
  <c r="G219" i="3"/>
  <c r="G217" i="3" s="1"/>
  <c r="F219" i="3"/>
  <c r="F217" i="3" s="1"/>
  <c r="E219" i="3"/>
  <c r="E217" i="3" s="1"/>
  <c r="D219" i="3"/>
  <c r="D217" i="3" s="1"/>
  <c r="G215" i="3"/>
  <c r="G214" i="3" s="1"/>
  <c r="M28" i="3" s="1"/>
  <c r="E215" i="3"/>
  <c r="E214" i="3" s="1"/>
  <c r="G212" i="3"/>
  <c r="G211" i="3" s="1"/>
  <c r="E212" i="3"/>
  <c r="E211" i="3" s="1"/>
  <c r="G208" i="3"/>
  <c r="E208" i="3"/>
  <c r="D200" i="3"/>
  <c r="D198" i="3" s="1"/>
  <c r="D188" i="3"/>
  <c r="G184" i="3"/>
  <c r="F184" i="3"/>
  <c r="E184" i="3"/>
  <c r="D184" i="3"/>
  <c r="G181" i="3"/>
  <c r="F181" i="3"/>
  <c r="E181" i="3"/>
  <c r="D181" i="3"/>
  <c r="E176" i="3"/>
  <c r="E174" i="3" s="1"/>
  <c r="F174" i="3"/>
  <c r="D174" i="3"/>
  <c r="F169" i="3"/>
  <c r="E169" i="3"/>
  <c r="D169" i="3"/>
  <c r="G165" i="3"/>
  <c r="E165" i="3"/>
  <c r="E158" i="3" s="1"/>
  <c r="F163" i="3"/>
  <c r="D163" i="3"/>
  <c r="G160" i="3"/>
  <c r="F160" i="3"/>
  <c r="D160" i="3"/>
  <c r="G156" i="3"/>
  <c r="F156" i="3"/>
  <c r="E156" i="3"/>
  <c r="D156" i="3"/>
  <c r="G153" i="3"/>
  <c r="F153" i="3"/>
  <c r="E153" i="3"/>
  <c r="D153" i="3"/>
  <c r="G150" i="3"/>
  <c r="F150" i="3"/>
  <c r="E150" i="3"/>
  <c r="D150" i="3"/>
  <c r="G139" i="3"/>
  <c r="G137" i="3" s="1"/>
  <c r="F139" i="3"/>
  <c r="F137" i="3" s="1"/>
  <c r="E139" i="3"/>
  <c r="E137" i="3" s="1"/>
  <c r="D15" i="5" s="1"/>
  <c r="D139" i="3"/>
  <c r="D137" i="3" s="1"/>
  <c r="G135" i="3"/>
  <c r="F135" i="3"/>
  <c r="E135" i="3"/>
  <c r="E130" i="3" s="1"/>
  <c r="D135" i="3"/>
  <c r="G132" i="3"/>
  <c r="F132" i="3"/>
  <c r="D132" i="3"/>
  <c r="F123" i="3"/>
  <c r="F122" i="3" s="1"/>
  <c r="F120" i="3" s="1"/>
  <c r="G120" i="3"/>
  <c r="E122" i="3"/>
  <c r="E120" i="3" s="1"/>
  <c r="D122" i="3"/>
  <c r="D120" i="3" s="1"/>
  <c r="G113" i="3"/>
  <c r="F113" i="3"/>
  <c r="E113" i="3"/>
  <c r="D113" i="3"/>
  <c r="G104" i="3"/>
  <c r="G102" i="3" s="1"/>
  <c r="F104" i="3"/>
  <c r="F102" i="3" s="1"/>
  <c r="E104" i="3"/>
  <c r="E102" i="3" s="1"/>
  <c r="D104" i="3"/>
  <c r="D102" i="3" s="1"/>
  <c r="G94" i="3"/>
  <c r="F94" i="3"/>
  <c r="E94" i="3"/>
  <c r="D94" i="3"/>
  <c r="G90" i="3"/>
  <c r="E90" i="3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F20" i="3"/>
  <c r="D20" i="3"/>
  <c r="G17" i="3"/>
  <c r="F17" i="3"/>
  <c r="E17" i="3"/>
  <c r="D17" i="3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G130" i="3" l="1"/>
  <c r="F28" i="5"/>
  <c r="L15" i="3"/>
  <c r="F7" i="5" s="1"/>
  <c r="E26" i="6"/>
  <c r="F26" i="6" s="1"/>
  <c r="D14" i="3"/>
  <c r="D92" i="3"/>
  <c r="D7" i="3"/>
  <c r="F92" i="3"/>
  <c r="F130" i="3"/>
  <c r="F158" i="3"/>
  <c r="F167" i="3"/>
  <c r="D262" i="3"/>
  <c r="E277" i="3"/>
  <c r="F179" i="3"/>
  <c r="E14" i="3"/>
  <c r="F19" i="3"/>
  <c r="G179" i="3"/>
  <c r="F269" i="3"/>
  <c r="D33" i="3"/>
  <c r="F47" i="3"/>
  <c r="G111" i="3"/>
  <c r="E32" i="6"/>
  <c r="G210" i="3"/>
  <c r="G47" i="3"/>
  <c r="G158" i="3"/>
  <c r="F27" i="5" s="1"/>
  <c r="D179" i="3"/>
  <c r="D269" i="3"/>
  <c r="F33" i="3"/>
  <c r="D130" i="3"/>
  <c r="D158" i="3"/>
  <c r="D167" i="3"/>
  <c r="D38" i="5"/>
  <c r="E19" i="3"/>
  <c r="G33" i="3"/>
  <c r="D186" i="3"/>
  <c r="F14" i="3"/>
  <c r="E47" i="3"/>
  <c r="F148" i="3"/>
  <c r="F145" i="3" s="1"/>
  <c r="F143" i="3" s="1"/>
  <c r="G14" i="3"/>
  <c r="G148" i="3"/>
  <c r="G145" i="3" s="1"/>
  <c r="G143" i="3" s="1"/>
  <c r="F19" i="5" s="1"/>
  <c r="F16" i="5" s="1"/>
  <c r="E167" i="3"/>
  <c r="L28" i="3" s="1"/>
  <c r="O28" i="3" s="1"/>
  <c r="D49" i="5"/>
  <c r="D48" i="5" s="1"/>
  <c r="F277" i="3"/>
  <c r="D47" i="3"/>
  <c r="D277" i="3"/>
  <c r="G262" i="3"/>
  <c r="E31" i="6" s="1"/>
  <c r="D33" i="5"/>
  <c r="E11" i="6"/>
  <c r="E67" i="3"/>
  <c r="J15" i="3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E179" i="3"/>
  <c r="E210" i="3"/>
  <c r="F14" i="6"/>
  <c r="D148" i="3"/>
  <c r="D145" i="3" s="1"/>
  <c r="D143" i="3" s="1"/>
  <c r="F111" i="3"/>
  <c r="D19" i="3"/>
  <c r="G92" i="3"/>
  <c r="E145" i="3"/>
  <c r="G277" i="3"/>
  <c r="F262" i="3"/>
  <c r="E111" i="3"/>
  <c r="E262" i="3"/>
  <c r="D237" i="3"/>
  <c r="E237" i="3"/>
  <c r="G237" i="3"/>
  <c r="F237" i="3"/>
  <c r="F18" i="6"/>
  <c r="F17" i="6"/>
  <c r="F16" i="6"/>
  <c r="F12" i="6"/>
  <c r="D111" i="3"/>
  <c r="D27" i="5"/>
  <c r="E92" i="3"/>
  <c r="E30" i="6" l="1"/>
  <c r="E6" i="6" s="1"/>
  <c r="E5" i="6" s="1"/>
  <c r="E143" i="3"/>
  <c r="D19" i="5"/>
  <c r="D16" i="5" s="1"/>
  <c r="D7" i="5"/>
  <c r="D51" i="5" s="1"/>
  <c r="F31" i="6"/>
  <c r="D6" i="6"/>
  <c r="D5" i="6" s="1"/>
  <c r="F37" i="6"/>
  <c r="F35" i="6"/>
  <c r="F11" i="6"/>
  <c r="F7" i="6"/>
  <c r="G30" i="2"/>
  <c r="J5" i="6" l="1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7" i="2"/>
  <c r="G76" i="2" l="1"/>
  <c r="G32" i="2" l="1"/>
  <c r="G29" i="2" s="1"/>
  <c r="G26" i="2" l="1"/>
  <c r="E74" i="2"/>
  <c r="E62" i="2"/>
  <c r="F90" i="2" l="1"/>
  <c r="E97" i="2"/>
  <c r="F73" i="2" l="1"/>
  <c r="G86" i="2"/>
  <c r="D90" i="2"/>
  <c r="F89" i="2" l="1"/>
  <c r="E84" i="2"/>
  <c r="E30" i="2"/>
  <c r="G84" i="2" l="1"/>
  <c r="E76" i="2" l="1"/>
  <c r="E82" i="2" l="1"/>
  <c r="G82" i="2"/>
  <c r="F82" i="2" s="1"/>
  <c r="E86" i="2"/>
  <c r="D83" i="2"/>
  <c r="D89" i="2"/>
  <c r="F76" i="2"/>
  <c r="D77" i="2"/>
  <c r="D76" i="2" s="1"/>
  <c r="G74" i="2"/>
  <c r="F74" i="2" s="1"/>
  <c r="D74" i="2"/>
  <c r="D75" i="2" l="1"/>
  <c r="G62" i="2" l="1"/>
  <c r="F88" i="2" l="1"/>
  <c r="F87" i="2" s="1"/>
  <c r="D16" i="2" l="1"/>
  <c r="D15" i="2" s="1"/>
  <c r="E15" i="2"/>
  <c r="F16" i="2"/>
  <c r="F15" i="2" s="1"/>
  <c r="G15" i="2"/>
  <c r="D24" i="2"/>
  <c r="D23" i="2" s="1"/>
  <c r="E24" i="2"/>
  <c r="E23" i="2" s="1"/>
  <c r="F24" i="2"/>
  <c r="F23" i="2" s="1"/>
  <c r="G24" i="2"/>
  <c r="G23" i="2" s="1"/>
  <c r="D27" i="2"/>
  <c r="E27" i="2"/>
  <c r="F27" i="2"/>
  <c r="D30" i="2"/>
  <c r="F30" i="2"/>
  <c r="D32" i="2"/>
  <c r="E32" i="2"/>
  <c r="F32" i="2"/>
  <c r="D36" i="2"/>
  <c r="D35" i="2" s="1"/>
  <c r="E36" i="2"/>
  <c r="E35" i="2" s="1"/>
  <c r="F36" i="2"/>
  <c r="F35" i="2" s="1"/>
  <c r="G36" i="2"/>
  <c r="D40" i="2"/>
  <c r="D39" i="2" s="1"/>
  <c r="E40" i="2"/>
  <c r="E39" i="2" s="1"/>
  <c r="F40" i="2"/>
  <c r="F39" i="2" s="1"/>
  <c r="G40" i="2"/>
  <c r="G39" i="2" s="1"/>
  <c r="D43" i="2"/>
  <c r="D42" i="2" s="1"/>
  <c r="E43" i="2"/>
  <c r="E42" i="2" s="1"/>
  <c r="F43" i="2"/>
  <c r="F42" i="2" s="1"/>
  <c r="G43" i="2"/>
  <c r="G42" i="2" s="1"/>
  <c r="D47" i="2"/>
  <c r="D46" i="2" s="1"/>
  <c r="E47" i="2"/>
  <c r="E46" i="2" s="1"/>
  <c r="F47" i="2"/>
  <c r="F46" i="2" s="1"/>
  <c r="G47" i="2"/>
  <c r="G46" i="2" s="1"/>
  <c r="E49" i="2"/>
  <c r="D50" i="2"/>
  <c r="D49" i="2" s="1"/>
  <c r="F50" i="2"/>
  <c r="F49" i="2" s="1"/>
  <c r="G50" i="2"/>
  <c r="G49" i="2" s="1"/>
  <c r="D54" i="2"/>
  <c r="E54" i="2"/>
  <c r="F54" i="2"/>
  <c r="G54" i="2"/>
  <c r="D56" i="2"/>
  <c r="E56" i="2"/>
  <c r="F56" i="2"/>
  <c r="G56" i="2"/>
  <c r="D59" i="2"/>
  <c r="D58" i="2" s="1"/>
  <c r="E59" i="2"/>
  <c r="E58" i="2" s="1"/>
  <c r="F59" i="2"/>
  <c r="F58" i="2" s="1"/>
  <c r="G59" i="2"/>
  <c r="G58" i="2" s="1"/>
  <c r="D64" i="2"/>
  <c r="D62" i="2" s="1"/>
  <c r="D61" i="2" s="1"/>
  <c r="E61" i="2"/>
  <c r="F62" i="2"/>
  <c r="F61" i="2" s="1"/>
  <c r="G61" i="2"/>
  <c r="D67" i="2"/>
  <c r="E67" i="2"/>
  <c r="F67" i="2"/>
  <c r="G67" i="2"/>
  <c r="D69" i="2"/>
  <c r="E69" i="2"/>
  <c r="F69" i="2"/>
  <c r="G69" i="2"/>
  <c r="D79" i="2"/>
  <c r="D78" i="2" s="1"/>
  <c r="E79" i="2"/>
  <c r="E78" i="2" s="1"/>
  <c r="F79" i="2"/>
  <c r="F78" i="2" s="1"/>
  <c r="G79" i="2"/>
  <c r="G78" i="2" s="1"/>
  <c r="D82" i="2"/>
  <c r="D85" i="2"/>
  <c r="D84" i="2" s="1"/>
  <c r="F85" i="2"/>
  <c r="F84" i="2" s="1"/>
  <c r="F86" i="2"/>
  <c r="G81" i="2"/>
  <c r="D88" i="2"/>
  <c r="D96" i="2"/>
  <c r="E96" i="2"/>
  <c r="F96" i="2"/>
  <c r="G97" i="2"/>
  <c r="G96" i="2" s="1"/>
  <c r="D87" i="2" l="1"/>
  <c r="D86" i="2" s="1"/>
  <c r="D81" i="2" s="1"/>
  <c r="G14" i="2"/>
  <c r="F53" i="2"/>
  <c r="D66" i="2"/>
  <c r="D53" i="2"/>
  <c r="G66" i="2"/>
  <c r="G53" i="2"/>
  <c r="E66" i="2"/>
  <c r="E53" i="2"/>
  <c r="E52" i="2" s="1"/>
  <c r="D38" i="2"/>
  <c r="F81" i="2"/>
  <c r="G38" i="2"/>
  <c r="F66" i="2"/>
  <c r="E45" i="2"/>
  <c r="E38" i="2"/>
  <c r="D45" i="2"/>
  <c r="F29" i="2"/>
  <c r="F26" i="2" s="1"/>
  <c r="E26" i="2"/>
  <c r="D29" i="2"/>
  <c r="D26" i="2" s="1"/>
  <c r="G73" i="2"/>
  <c r="F45" i="2"/>
  <c r="G52" i="2"/>
  <c r="D73" i="2"/>
  <c r="F52" i="2"/>
  <c r="G45" i="2"/>
  <c r="F38" i="2"/>
  <c r="D52" i="2"/>
  <c r="D72" i="2" l="1"/>
  <c r="D71" i="2" s="1"/>
  <c r="E14" i="2"/>
  <c r="E72" i="2"/>
  <c r="E71" i="2" s="1"/>
  <c r="D14" i="2"/>
  <c r="G72" i="2"/>
  <c r="F72" i="2"/>
  <c r="D12" i="2" l="1"/>
  <c r="E12" i="2"/>
  <c r="E289" i="3" s="1"/>
  <c r="F71" i="2"/>
  <c r="F12" i="2" s="1"/>
  <c r="F26" i="4" s="1"/>
  <c r="F25" i="4" s="1"/>
  <c r="F24" i="4" s="1"/>
  <c r="F23" i="4" s="1"/>
  <c r="F22" i="4" s="1"/>
  <c r="F10" i="4" s="1"/>
  <c r="F12" i="4" s="1"/>
  <c r="G71" i="2"/>
  <c r="G12" i="2" s="1"/>
  <c r="D26" i="4" l="1"/>
  <c r="D25" i="4" s="1"/>
  <c r="D24" i="4" s="1"/>
  <c r="D23" i="4" s="1"/>
  <c r="D22" i="4" s="1"/>
  <c r="D10" i="4" s="1"/>
  <c r="D12" i="4" s="1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<sst xmlns="http://schemas.openxmlformats.org/spreadsheetml/2006/main" count="1215" uniqueCount="821">
  <si>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</si>
  <si>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</si>
  <si>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</si>
  <si>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</si>
  <si>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</si>
  <si>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</si>
  <si>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</si>
  <si>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</si>
  <si>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</si>
  <si>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</si>
  <si>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</si>
  <si>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</si>
  <si>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</si>
  <si>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</si>
  <si>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</si>
  <si>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</si>
  <si>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</si>
  <si>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</si>
  <si>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</si>
  <si>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</si>
  <si>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</si>
  <si>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</si>
  <si>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</si>
  <si>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</si>
  <si>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</si>
  <si>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</si>
  <si>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</si>
  <si>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</si>
  <si>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</si>
  <si>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</si>
  <si>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</si>
  <si>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</si>
  <si>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</si>
  <si>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</si>
  <si>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</si>
  <si>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</si>
  <si>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</si>
  <si>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</si>
  <si>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</si>
  <si>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</si>
  <si>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</si>
  <si>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</si>
  <si>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</si>
  <si>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</si>
  <si>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</si>
  <si>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</si>
  <si>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</si>
  <si>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</si>
  <si>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</si>
  <si>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</si>
  <si>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</si>
  <si>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</si>
  <si>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</si>
  <si>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</si>
  <si>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</si>
  <si>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</si>
  <si>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</si>
  <si>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</si>
  <si>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</si>
  <si>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</si>
  <si>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</si>
  <si>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</si>
  <si>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</si>
  <si>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</si>
  <si>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</si>
  <si>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</si>
  <si>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</si>
  <si>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</si>
  <si>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</si>
  <si>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</si>
  <si>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</si>
  <si>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</si>
  <si>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</si>
  <si>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</si>
  <si>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</si>
  <si>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</si>
  <si>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</si>
  <si>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</si>
  <si>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</si>
  <si>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</si>
  <si>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</si>
  <si>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</si>
  <si>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</si>
  <si>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</si>
  <si>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</si>
  <si>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</si>
  <si>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</si>
  <si>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</si>
  <si>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</si>
  <si>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</si>
  <si>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</si>
  <si>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</si>
  <si>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</si>
  <si>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</si>
  <si>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</si>
  <si>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</si>
  <si>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</si>
  <si>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</si>
  <si>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</si>
  <si>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</si>
  <si>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</si>
  <si>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</si>
  <si>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</si>
  <si>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</si>
  <si>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</si>
  <si>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</si>
  <si>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</si>
  <si>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</si>
  <si>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</si>
  <si>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</si>
  <si>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</si>
  <si>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</si>
  <si>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</si>
  <si>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</si>
  <si>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</si>
  <si>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</si>
  <si>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</si>
  <si>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</si>
  <si>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</si>
  <si>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</si>
  <si>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</si>
  <si>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</si>
  <si>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</si>
  <si>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</si>
  <si>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</si>
  <si>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</si>
  <si>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</si>
  <si>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</si>
  <si>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</si>
  <si>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</si>
  <si>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</si>
  <si>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</si>
  <si>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</si>
  <si>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</si>
  <si>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</si>
  <si>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</si>
  <si>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</si>
  <si>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</si>
  <si>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</si>
  <si>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</si>
  <si>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</si>
  <si>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</si>
  <si>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</si>
  <si>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</si>
  <si>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</si>
  <si>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</si>
  <si>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</si>
  <si>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</si>
  <si>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</si>
  <si>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</si>
  <si>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</si>
  <si>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</si>
  <si>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</si>
  <si>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</si>
  <si>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</si>
  <si>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</si>
  <si>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</si>
  <si>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</si>
  <si>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</si>
  <si>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</si>
  <si>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</si>
  <si>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</si>
  <si>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</si>
  <si>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</si>
  <si>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</si>
  <si>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</si>
  <si>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</si>
  <si>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</si>
  <si>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</si>
  <si>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</si>
  <si>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</si>
  <si>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</si>
  <si>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</si>
  <si>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</si>
  <si>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</si>
  <si>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</si>
  <si>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</si>
  <si>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</si>
  <si>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</si>
  <si>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</si>
  <si>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</si>
  <si>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</si>
  <si>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</si>
  <si>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</si>
  <si>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</si>
  <si>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</si>
  <si>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</si>
  <si>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</si>
  <si>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</si>
  <si>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</si>
  <si>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</si>
  <si>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</si>
  <si>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</si>
  <si>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</si>
  <si>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</si>
  <si>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</si>
  <si>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</si>
  <si>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</si>
  <si>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</si>
  <si>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</si>
  <si>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</si>
  <si>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</si>
  <si>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</si>
  <si>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</si>
  <si>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</si>
  <si>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</si>
  <si>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</si>
  <si>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</si>
  <si>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</si>
  <si>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</si>
  <si>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</si>
  <si>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</si>
  <si>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</si>
  <si>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</si>
  <si>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</si>
  <si>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</si>
  <si>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</si>
  <si>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</si>
  <si>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</si>
  <si>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</si>
  <si>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</si>
  <si>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</si>
  <si>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</si>
  <si>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</si>
  <si>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</si>
  <si>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</si>
  <si>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</si>
  <si>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</si>
  <si>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</si>
  <si>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</si>
  <si>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</si>
  <si>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</si>
  <si>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</si>
  <si>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</si>
  <si>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</si>
  <si>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</si>
  <si>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</si>
  <si>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</si>
  <si>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</si>
  <si>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</si>
  <si>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</si>
  <si>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</si>
  <si>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</si>
  <si>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</si>
  <si>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</si>
  <si>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</si>
  <si>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</si>
  <si>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</si>
  <si>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</si>
  <si>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</si>
  <si>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</si>
  <si>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</si>
  <si>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</si>
  <si>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</si>
  <si>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</si>
  <si>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</si>
  <si>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</si>
  <si>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</si>
  <si>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</si>
  <si>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</si>
  <si>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</si>
  <si>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</si>
  <si>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</si>
  <si>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</si>
  <si>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</si>
  <si>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</si>
  <si>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</si>
  <si>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</si>
  <si>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</si>
  <si>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</si>
  <si>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</si>
  <si>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</si>
  <si>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</si>
  <si>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</si>
  <si>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</si>
  <si>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</si>
  <si>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</si>
  <si>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</si>
  <si>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</si>
  <si>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</si>
  <si>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</si>
  <si>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</si>
  <si>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</si>
  <si>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</si>
  <si>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</si>
  <si>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</si>
  <si>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</si>
  <si>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</si>
  <si>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</si>
  <si>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</si>
  <si>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</si>
  <si>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</si>
  <si>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</si>
  <si>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</si>
  <si>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</si>
  <si>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</si>
  <si>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</si>
  <si>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</si>
  <si>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</si>
  <si>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</si>
  <si>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</si>
  <si>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</si>
  <si>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</si>
  <si>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</si>
  <si>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</si>
  <si>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</si>
  <si>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</si>
  <si>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</si>
  <si>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</si>
  <si>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</si>
  <si>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</si>
  <si>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</si>
  <si>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</si>
  <si>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</si>
  <si>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</si>
  <si>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</si>
  <si>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</si>
  <si>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</si>
  <si>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</si>
  <si>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</si>
  <si>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</si>
  <si>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</si>
  <si>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</si>
  <si>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</si>
  <si>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</si>
  <si>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</si>
  <si>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</si>
  <si>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</si>
  <si>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</si>
  <si>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</si>
  <si>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</si>
  <si>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</si>
  <si>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</si>
  <si>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</si>
  <si>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</si>
  <si>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</si>
  <si>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</si>
  <si>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</si>
  <si>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</si>
  <si>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</si>
  <si>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</si>
  <si>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</si>
  <si>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</si>
  <si>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</si>
  <si>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</si>
  <si>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</si>
  <si>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</si>
  <si>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</si>
  <si>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</si>
  <si>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</si>
  <si>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</si>
  <si>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</si>
  <si>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</si>
  <si>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</si>
  <si>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</si>
  <si>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</si>
  <si>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</si>
  <si>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</si>
  <si>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</si>
  <si>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</si>
  <si>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</si>
  <si>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</si>
  <si>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</si>
  <si>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</si>
  <si>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</si>
  <si>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</si>
  <si>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</si>
  <si>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</si>
  <si>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</si>
  <si>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</si>
  <si>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</si>
  <si>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</si>
  <si>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</si>
  <si>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</si>
  <si>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</si>
  <si>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</si>
  <si>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</si>
  <si>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</si>
  <si>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</si>
  <si>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</si>
  <si>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</si>
  <si>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</si>
  <si>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</si>
  <si>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</si>
  <si>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</si>
  <si>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</si>
  <si>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</si>
  <si>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</si>
  <si>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</si>
  <si>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</si>
  <si>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</si>
  <si>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</si>
  <si>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</si>
  <si>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</si>
  <si>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</si>
  <si>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</si>
  <si>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</si>
  <si>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</si>
  <si>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</si>
  <si>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</si>
  <si>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</si>
  <si>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</si>
  <si>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</si>
  <si>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</si>
  <si>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</si>
  <si>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</si>
  <si>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</si>
  <si>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</si>
  <si>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</si>
  <si>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</si>
  <si>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</si>
  <si>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</si>
  <si>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</si>
  <si>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</si>
  <si>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</si>
  <si>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</si>
  <si>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</si>
  <si>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</si>
  <si>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</si>
  <si>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</si>
  <si>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</si>
  <si>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</si>
  <si>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</si>
  <si>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</si>
  <si>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</si>
  <si>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</si>
  <si>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</si>
  <si>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</si>
  <si>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</si>
  <si>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</si>
  <si>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</si>
  <si>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</si>
  <si>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</si>
  <si>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</si>
  <si>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</si>
  <si>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</si>
  <si>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</si>
  <si>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</si>
  <si>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</si>
  <si>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</si>
  <si>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</si>
  <si>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</si>
  <si>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</si>
  <si>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</si>
  <si>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</si>
  <si>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</si>
  <si>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</si>
  <si>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</si>
  <si>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</si>
  <si>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</si>
  <si>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</si>
  <si>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</si>
  <si>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</si>
  <si>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</si>
  <si>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</si>
  <si>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</si>
  <si>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</si>
  <si>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</si>
  <si>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</si>
  <si>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</si>
  <si>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</si>
  <si>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</si>
  <si>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</si>
  <si>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</si>
  <si>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</si>
  <si>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</si>
  <si>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</si>
  <si>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</si>
  <si>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</si>
  <si>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</si>
  <si>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</si>
  <si>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</si>
  <si>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</si>
  <si>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</si>
  <si>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</si>
  <si>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</si>
  <si>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</si>
  <si>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</si>
  <si>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</si>
  <si>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</si>
  <si>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</si>
  <si>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</si>
  <si>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</si>
  <si>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</si>
  <si>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</si>
  <si>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</si>
  <si>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</si>
  <si>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</si>
  <si>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</si>
  <si>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</si>
  <si>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</si>
  <si>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</si>
  <si>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</si>
  <si>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</si>
  <si>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</si>
  <si>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</si>
  <si>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</si>
  <si>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</si>
  <si>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</si>
  <si>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</si>
  <si>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</si>
  <si>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</si>
  <si>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</si>
  <si>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</si>
  <si>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</si>
  <si>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</si>
  <si>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</si>
  <si>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</si>
  <si>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</si>
  <si>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</si>
  <si>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</si>
  <si>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</si>
  <si>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</si>
  <si>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</si>
  <si>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</si>
  <si>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</si>
  <si>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</si>
  <si>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</si>
  <si>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</si>
  <si>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</si>
  <si>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</si>
  <si>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</si>
  <si>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</si>
  <si>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</si>
  <si>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</si>
  <si>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</si>
  <si>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</si>
  <si>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</si>
  <si>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</si>
  <si>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</si>
  <si>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</si>
  <si>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</si>
  <si>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</si>
  <si>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</si>
  <si>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</si>
  <si>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</si>
  <si>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</si>
  <si>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</si>
  <si>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</si>
  <si>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</si>
  <si>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</si>
  <si>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</si>
  <si>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</si>
  <si>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</si>
  <si>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</si>
  <si>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</si>
  <si>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</si>
  <si>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</si>
  <si>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</si>
  <si>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</si>
  <si>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</si>
  <si>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</si>
  <si>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</si>
  <si>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</si>
  <si>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</si>
  <si>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</si>
  <si>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</si>
  <si>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</si>
  <si>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</si>
  <si>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</si>
  <si>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</si>
  <si>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</si>
  <si>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</si>
  <si>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</si>
  <si>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</si>
  <si>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</si>
  <si>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</si>
  <si>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</si>
  <si>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</si>
  <si>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</si>
  <si>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</si>
  <si>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</si>
  <si>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</si>
  <si>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</si>
  <si>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</si>
  <si>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</si>
  <si>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</si>
  <si>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</si>
  <si>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</si>
  <si>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</si>
  <si>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</si>
  <si>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</si>
  <si>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</si>
  <si>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</si>
  <si>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</si>
  <si>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</si>
  <si>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</si>
  <si>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</si>
  <si>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</si>
  <si>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</si>
  <si>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</si>
  <si>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</si>
  <si>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</si>
  <si>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</si>
  <si>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</si>
  <si>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</si>
  <si>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</si>
  <si>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</si>
  <si>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</si>
  <si>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</si>
  <si>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</si>
  <si>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</si>
  <si>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</si>
  <si>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</si>
  <si>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</si>
  <si>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</si>
  <si>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</si>
  <si>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</si>
  <si>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</si>
  <si>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</si>
  <si>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</si>
  <si>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</si>
  <si>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</si>
  <si>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</si>
  <si>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</si>
  <si>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</si>
  <si>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</si>
  <si>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</si>
  <si>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</si>
  <si>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</si>
  <si>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</si>
  <si>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</si>
  <si>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</si>
  <si>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</si>
  <si>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</si>
  <si>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</si>
  <si>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</si>
  <si>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</si>
  <si>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</si>
  <si>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</si>
  <si>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</si>
  <si>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</si>
  <si>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</si>
  <si>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</si>
  <si>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</si>
  <si>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</si>
  <si>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</si>
  <si>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</si>
  <si>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</si>
  <si>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</si>
  <si>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</si>
  <si>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</si>
  <si>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</si>
  <si>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</si>
  <si>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</si>
  <si>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</si>
  <si>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</si>
  <si>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</si>
  <si>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</si>
  <si>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</si>
  <si>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</si>
  <si>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</si>
  <si>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</si>
  <si>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</si>
  <si>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</si>
  <si>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</si>
  <si>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</si>
  <si>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</si>
  <si>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</si>
  <si>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</si>
  <si>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</si>
  <si>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</si>
  <si>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</si>
  <si>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</si>
  <si>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</si>
  <si>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</si>
  <si>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</si>
  <si>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</si>
  <si>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</si>
  <si>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</si>
  <si>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</si>
  <si>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</si>
  <si>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</si>
  <si>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</si>
  <si>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</si>
  <si>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</si>
  <si>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</si>
  <si>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</si>
  <si>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</si>
  <si>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</si>
  <si>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</si>
  <si>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</si>
  <si>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</si>
  <si>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</si>
  <si>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</si>
  <si>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</si>
  <si>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</si>
  <si>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</si>
  <si>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</si>
  <si>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</si>
  <si>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</si>
  <si>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</si>
  <si>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</si>
  <si>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</si>
  <si>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</si>
  <si>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</si>
  <si>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</si>
  <si>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</si>
  <si>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</si>
  <si>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</si>
  <si>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</si>
  <si>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</si>
  <si>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</si>
  <si>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</si>
  <si>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</si>
  <si>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</si>
  <si>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</si>
  <si>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</si>
  <si>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</si>
  <si>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</si>
  <si>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</si>
  <si>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</si>
  <si>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</si>
  <si>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</si>
  <si>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</si>
  <si>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</si>
  <si>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</si>
  <si>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</si>
  <si>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</si>
  <si>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</si>
  <si>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</si>
  <si>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</si>
  <si>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</si>
  <si>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</si>
  <si>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</si>
  <si>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</si>
  <si>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</si>
  <si>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</si>
  <si>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</si>
  <si>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</si>
  <si>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</si>
  <si>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</si>
  <si>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</si>
  <si>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</si>
  <si>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</si>
  <si>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</si>
  <si>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</si>
  <si>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</si>
  <si>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</si>
  <si>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</si>
  <si>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</si>
  <si>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</si>
  <si>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</si>
  <si>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</si>
  <si>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</si>
  <si>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</si>
  <si>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</si>
  <si>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</si>
  <si>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</si>
  <si>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</si>
  <si>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</si>
  <si>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</si>
  <si>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</si>
  <si>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</si>
  <si>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</si>
  <si>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</si>
  <si>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</si>
  <si>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</si>
  <si>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</si>
  <si>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</si>
  <si>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</si>
  <si>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</si>
  <si>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</si>
  <si>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</si>
  <si>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</si>
  <si>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</si>
  <si>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</si>
  <si>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</si>
  <si>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</si>
  <si>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</si>
  <si>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</si>
  <si>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</si>
  <si>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</si>
  <si>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</si>
  <si>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</si>
  <si>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</si>
  <si>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</si>
  <si>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</si>
  <si>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</si>
  <si>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</si>
  <si>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</si>
  <si>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</si>
  <si>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</si>
  <si>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</si>
  <si>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</si>
  <si>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</si>
  <si>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</si>
  <si>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</si>
  <si>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</si>
  <si>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</si>
  <si>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</si>
  <si>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,</t>
  </si>
  <si>
    <t>00000000000000000262</t>
  </si>
  <si>
    <t>Глава поселения</t>
  </si>
  <si>
    <t>С.Д. Сазыкина</t>
  </si>
  <si>
    <t>000  0113  0000000  000  297</t>
  </si>
  <si>
    <t>000  0502  0000000  000  226</t>
  </si>
  <si>
    <t>Глава поселения                                                                    С.Д. Сазыкина</t>
  </si>
  <si>
    <t>Глава поселения____________________________</t>
  </si>
  <si>
    <t>000 1 01 02130 01 1000 110</t>
  </si>
  <si>
    <t>000 1 01 02140 01 1000 110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</si>
  <si>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</si>
  <si>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</si>
  <si>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</si>
  <si>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           на 01.02.2025</t>
  </si>
  <si>
    <t xml:space="preserve">             на  01.02.2025г</t>
  </si>
  <si>
    <t>29100</t>
  </si>
  <si>
    <t>2029700</t>
  </si>
  <si>
    <t>Специальные расходы</t>
  </si>
  <si>
    <t>000 0107 0000000 000 000</t>
  </si>
  <si>
    <t>000 0107 0000000 000 297</t>
  </si>
  <si>
    <t>Расходы на обеспечение функций органов местного самоуправления в рамках подпрограммы (Обеспечение проведения выборов и референдумов)</t>
  </si>
  <si>
    <t>Иные выплаты текущего характера организациям</t>
  </si>
  <si>
    <t>на      01 .02.2025</t>
  </si>
  <si>
    <t>на    01.02.2025</t>
  </si>
  <si>
    <t>0</t>
  </si>
  <si>
    <t>-130090,11</t>
  </si>
  <si>
    <t xml:space="preserve">                                  3. Источники финансирования дефицита бюджета на 01.02.2025 г.</t>
  </si>
  <si>
    <t>на обеспечение сбалансированности бюджетов</t>
  </si>
  <si>
    <t xml:space="preserve"> на  уличное освещение</t>
  </si>
  <si>
    <t>на организацию проведения оплачиваемых общественных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</si>
</sst>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167" fontId="45" fillId="6" borderId="34" xfId="0" applyNumberFormat="1" applyFont="1" applyFill="1" applyBorder="1" applyAlignment="1">
      <alignment horizontal="right" wrapText="1"/>
    </xf>
    <xf numFmtId="2" fontId="44" fillId="6" borderId="34" xfId="38" applyNumberFormat="1" applyFont="1" applyFill="1" applyBorder="1" applyProtection="1">
      <alignment horizontal="center"/>
    </xf>
    <xf numFmtId="49" fontId="26" fillId="6" borderId="34" xfId="0" applyNumberFormat="1" applyFont="1" applyFill="1" applyBorder="1" applyAlignment="1">
      <alignment horizontal="center" wrapText="1"/>
    </xf>
    <xf numFmtId="2" fontId="19" fillId="0" borderId="34" xfId="46" applyNumberFormat="1" applyFont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41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6" fillId="6" borderId="1" xfId="14" applyNumberFormat="1" applyFill="1" applyProtection="1"/>
    <xf numFmtId="0" fontId="39" fillId="6" borderId="1" xfId="14" applyNumberFormat="1" applyFont="1" applyFill="1" applyProtection="1"/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opLeftCell="A86" zoomScale="75" zoomScaleNormal="75" workbookViewId="0">
      <selection activeCell="A2" sqref="A2:G106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299" t="s">
        <v>117</v>
      </c>
      <c r="D2" s="299"/>
      <c r="E2" s="299"/>
      <c r="F2" s="299"/>
      <c r="G2" s="28"/>
      <c r="H2" s="3"/>
    </row>
    <row r="3" spans="1:8" ht="14.1" customHeight="1" x14ac:dyDescent="0.25">
      <c r="C3" s="298" t="s">
        <v>804</v>
      </c>
      <c r="D3" s="298"/>
      <c r="E3" s="298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9" t="s">
        <v>118</v>
      </c>
      <c r="B6" s="309"/>
      <c r="C6" s="307" t="s">
        <v>772</v>
      </c>
      <c r="D6" s="307"/>
      <c r="E6" s="307"/>
      <c r="F6" s="307"/>
      <c r="G6" s="65"/>
    </row>
    <row r="7" spans="1:8" ht="14.1" customHeight="1" x14ac:dyDescent="0.25">
      <c r="A7" s="309" t="s">
        <v>0</v>
      </c>
      <c r="B7" s="309"/>
      <c r="C7" s="6"/>
      <c r="D7" s="6"/>
      <c r="E7" s="7"/>
      <c r="F7" s="27"/>
      <c r="G7" s="30"/>
    </row>
    <row r="8" spans="1:8" ht="12.95" customHeight="1" x14ac:dyDescent="0.25">
      <c r="A8" s="300" t="s">
        <v>2</v>
      </c>
      <c r="B8" s="300" t="s">
        <v>3</v>
      </c>
      <c r="C8" s="300" t="s">
        <v>1</v>
      </c>
      <c r="D8" s="300" t="s">
        <v>119</v>
      </c>
      <c r="E8" s="303" t="s">
        <v>135</v>
      </c>
      <c r="F8" s="300" t="s">
        <v>120</v>
      </c>
      <c r="G8" s="303" t="s">
        <v>121</v>
      </c>
      <c r="H8" s="8"/>
    </row>
    <row r="9" spans="1:8" ht="12" customHeight="1" x14ac:dyDescent="0.25">
      <c r="A9" s="301"/>
      <c r="B9" s="301"/>
      <c r="C9" s="301"/>
      <c r="D9" s="301"/>
      <c r="E9" s="304"/>
      <c r="F9" s="301"/>
      <c r="G9" s="304"/>
      <c r="H9" s="9"/>
    </row>
    <row r="10" spans="1:8" ht="14.25" customHeight="1" x14ac:dyDescent="0.25">
      <c r="A10" s="308"/>
      <c r="B10" s="302"/>
      <c r="C10" s="302"/>
      <c r="D10" s="302"/>
      <c r="E10" s="305"/>
      <c r="F10" s="302"/>
      <c r="G10" s="305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4" t="s">
        <v>9</v>
      </c>
      <c r="B12" s="155" t="s">
        <v>10</v>
      </c>
      <c r="C12" s="156" t="s">
        <v>8</v>
      </c>
      <c r="D12" s="42">
        <f>D14+D71</f>
        <v>10287735</v>
      </c>
      <c r="E12" s="42">
        <f>E14+E71</f>
        <v>13035735</v>
      </c>
      <c r="F12" s="42">
        <f>F14+F71</f>
        <v>0</v>
      </c>
      <c r="G12" s="42">
        <f>G14+G71+G100</f>
        <v>58991.42</v>
      </c>
      <c r="H12" s="33"/>
    </row>
    <row r="13" spans="1:8" ht="15" hidden="1" customHeight="1" x14ac:dyDescent="0.25">
      <c r="A13" s="157"/>
      <c r="B13" s="158"/>
      <c r="C13" s="159" t="s">
        <v>11</v>
      </c>
      <c r="D13" s="43"/>
      <c r="E13" s="44"/>
      <c r="F13" s="44"/>
      <c r="G13" s="44"/>
      <c r="H13" s="33"/>
    </row>
    <row r="14" spans="1:8" ht="30" x14ac:dyDescent="0.25">
      <c r="A14" s="160" t="s">
        <v>9</v>
      </c>
      <c r="B14" s="161" t="s">
        <v>13</v>
      </c>
      <c r="C14" s="162" t="s">
        <v>12</v>
      </c>
      <c r="D14" s="45">
        <f>D15+D23+D26+D38+D52+D61+D66+D35+D45</f>
        <v>0</v>
      </c>
      <c r="E14" s="45">
        <f>E15+E23+E26+E35+E45+E61+E38</f>
        <v>2585000</v>
      </c>
      <c r="F14" s="45">
        <v>0</v>
      </c>
      <c r="G14" s="45">
        <f>G15+G23+G26+G35+G45+G61</f>
        <v>58991.42</v>
      </c>
      <c r="H14" s="33"/>
    </row>
    <row r="15" spans="1:8" ht="18" x14ac:dyDescent="0.25">
      <c r="A15" s="163" t="s">
        <v>9</v>
      </c>
      <c r="B15" s="164" t="s">
        <v>15</v>
      </c>
      <c r="C15" s="165" t="s">
        <v>14</v>
      </c>
      <c r="D15" s="46">
        <f>D16</f>
        <v>0</v>
      </c>
      <c r="E15" s="46">
        <f>E16</f>
        <v>112000</v>
      </c>
      <c r="F15" s="46">
        <f>F16</f>
        <v>0</v>
      </c>
      <c r="G15" s="46">
        <f>G16</f>
        <v>4335.8100000000004</v>
      </c>
      <c r="H15" s="33"/>
    </row>
    <row r="16" spans="1:8" ht="18" x14ac:dyDescent="0.25">
      <c r="A16" s="166" t="s">
        <v>9</v>
      </c>
      <c r="B16" s="167" t="s">
        <v>17</v>
      </c>
      <c r="C16" s="168" t="s">
        <v>16</v>
      </c>
      <c r="D16" s="47">
        <f>D17+D18+D19</f>
        <v>0</v>
      </c>
      <c r="E16" s="47">
        <f>E17+E18+E19+E20</f>
        <v>112000</v>
      </c>
      <c r="F16" s="47">
        <f>F17+F18+F19</f>
        <v>0</v>
      </c>
      <c r="G16" s="47">
        <f>G17+G18+G19+G20+G21+G22</f>
        <v>4335.8100000000004</v>
      </c>
      <c r="H16" s="33"/>
    </row>
    <row r="17" spans="1:9" ht="100.5" x14ac:dyDescent="0.25">
      <c r="A17" s="169" t="s">
        <v>9</v>
      </c>
      <c r="B17" s="170" t="s">
        <v>19</v>
      </c>
      <c r="C17" s="171" t="s">
        <v>18</v>
      </c>
      <c r="D17" s="48"/>
      <c r="E17" s="48">
        <v>107000</v>
      </c>
      <c r="F17" s="48"/>
      <c r="G17" s="51">
        <v>4335.8100000000004</v>
      </c>
      <c r="H17" s="61"/>
      <c r="I17" s="62"/>
    </row>
    <row r="18" spans="1:9" ht="140.25" customHeight="1" x14ac:dyDescent="0.25">
      <c r="A18" s="169" t="s">
        <v>9</v>
      </c>
      <c r="B18" s="170" t="s">
        <v>773</v>
      </c>
      <c r="C18" s="171" t="s">
        <v>801</v>
      </c>
      <c r="D18" s="48"/>
      <c r="E18" s="49"/>
      <c r="F18" s="49"/>
      <c r="G18" s="63"/>
      <c r="H18" s="61"/>
      <c r="I18" s="62"/>
    </row>
    <row r="19" spans="1:9" ht="57.75" x14ac:dyDescent="0.25">
      <c r="A19" s="169" t="s">
        <v>9</v>
      </c>
      <c r="B19" s="161" t="s">
        <v>204</v>
      </c>
      <c r="C19" s="171" t="s">
        <v>21</v>
      </c>
      <c r="D19" s="48"/>
      <c r="E19" s="50">
        <v>5000</v>
      </c>
      <c r="F19" s="49"/>
      <c r="G19" s="63"/>
      <c r="H19" s="61"/>
      <c r="I19" s="62"/>
    </row>
    <row r="20" spans="1:9" ht="57.75" x14ac:dyDescent="0.25">
      <c r="A20" s="169" t="s">
        <v>9</v>
      </c>
      <c r="B20" s="161" t="s">
        <v>203</v>
      </c>
      <c r="C20" s="171" t="s">
        <v>21</v>
      </c>
      <c r="D20" s="48"/>
      <c r="E20" s="49"/>
      <c r="F20" s="49"/>
      <c r="G20" s="63"/>
      <c r="H20" s="61"/>
      <c r="I20" s="62"/>
    </row>
    <row r="21" spans="1:9" ht="105" x14ac:dyDescent="0.25">
      <c r="A21" s="169" t="s">
        <v>9</v>
      </c>
      <c r="B21" s="161" t="s">
        <v>799</v>
      </c>
      <c r="C21" s="295" t="s">
        <v>802</v>
      </c>
      <c r="D21" s="48"/>
      <c r="E21" s="49"/>
      <c r="F21" s="49"/>
      <c r="G21" s="63"/>
      <c r="H21" s="61"/>
      <c r="I21" s="62"/>
    </row>
    <row r="22" spans="1:9" ht="105" x14ac:dyDescent="0.25">
      <c r="A22" s="169" t="s">
        <v>9</v>
      </c>
      <c r="B22" s="161" t="s">
        <v>800</v>
      </c>
      <c r="C22" s="294" t="s">
        <v>803</v>
      </c>
      <c r="D22" s="48"/>
      <c r="E22" s="49"/>
      <c r="F22" s="49"/>
      <c r="G22" s="63"/>
      <c r="H22" s="61"/>
      <c r="I22" s="62"/>
    </row>
    <row r="23" spans="1:9" ht="18" x14ac:dyDescent="0.25">
      <c r="A23" s="163" t="s">
        <v>9</v>
      </c>
      <c r="B23" s="164" t="s">
        <v>23</v>
      </c>
      <c r="C23" s="165" t="s">
        <v>22</v>
      </c>
      <c r="D23" s="46">
        <f t="shared" ref="D23:G24" si="0">D24</f>
        <v>0</v>
      </c>
      <c r="E23" s="46">
        <f t="shared" si="0"/>
        <v>716000</v>
      </c>
      <c r="F23" s="46">
        <f t="shared" si="0"/>
        <v>0</v>
      </c>
      <c r="G23" s="64">
        <f t="shared" si="0"/>
        <v>0</v>
      </c>
      <c r="H23" s="61"/>
      <c r="I23" s="62"/>
    </row>
    <row r="24" spans="1:9" ht="18" x14ac:dyDescent="0.25">
      <c r="A24" s="166" t="s">
        <v>9</v>
      </c>
      <c r="B24" s="167" t="s">
        <v>25</v>
      </c>
      <c r="C24" s="168" t="s">
        <v>24</v>
      </c>
      <c r="D24" s="47">
        <f t="shared" si="0"/>
        <v>0</v>
      </c>
      <c r="E24" s="47">
        <f t="shared" si="0"/>
        <v>716000</v>
      </c>
      <c r="F24" s="47">
        <f t="shared" si="0"/>
        <v>0</v>
      </c>
      <c r="G24" s="51">
        <f t="shared" si="0"/>
        <v>0</v>
      </c>
      <c r="H24" s="61"/>
      <c r="I24" s="62"/>
    </row>
    <row r="25" spans="1:9" ht="18" x14ac:dyDescent="0.25">
      <c r="A25" s="169" t="s">
        <v>9</v>
      </c>
      <c r="B25" s="170" t="s">
        <v>26</v>
      </c>
      <c r="C25" s="171" t="s">
        <v>24</v>
      </c>
      <c r="D25" s="48"/>
      <c r="E25" s="48">
        <v>716000</v>
      </c>
      <c r="F25" s="48"/>
      <c r="G25" s="51"/>
      <c r="H25" s="61"/>
      <c r="I25" s="62"/>
    </row>
    <row r="26" spans="1:9" ht="18" x14ac:dyDescent="0.25">
      <c r="A26" s="163" t="s">
        <v>9</v>
      </c>
      <c r="B26" s="164" t="s">
        <v>28</v>
      </c>
      <c r="C26" s="165" t="s">
        <v>27</v>
      </c>
      <c r="D26" s="46">
        <f>D27+D29</f>
        <v>0</v>
      </c>
      <c r="E26" s="46">
        <f>E27+E29</f>
        <v>1757000</v>
      </c>
      <c r="F26" s="46">
        <f>F27+F29</f>
        <v>0</v>
      </c>
      <c r="G26" s="64">
        <f>G27+G29</f>
        <v>54655.61</v>
      </c>
      <c r="H26" s="61"/>
      <c r="I26" s="62"/>
    </row>
    <row r="27" spans="1:9" ht="18" x14ac:dyDescent="0.25">
      <c r="A27" s="172" t="s">
        <v>9</v>
      </c>
      <c r="B27" s="167" t="s">
        <v>30</v>
      </c>
      <c r="C27" s="173" t="s">
        <v>29</v>
      </c>
      <c r="D27" s="47">
        <f>D28</f>
        <v>0</v>
      </c>
      <c r="E27" s="47">
        <f>E28</f>
        <v>228000</v>
      </c>
      <c r="F27" s="47">
        <f>F28</f>
        <v>0</v>
      </c>
      <c r="G27" s="51">
        <f>G28</f>
        <v>16369.39</v>
      </c>
      <c r="H27" s="61"/>
      <c r="I27" s="62"/>
    </row>
    <row r="28" spans="1:9" ht="57.75" x14ac:dyDescent="0.25">
      <c r="A28" s="169" t="s">
        <v>9</v>
      </c>
      <c r="B28" s="170" t="s">
        <v>32</v>
      </c>
      <c r="C28" s="171" t="s">
        <v>31</v>
      </c>
      <c r="D28" s="48"/>
      <c r="E28" s="48">
        <v>228000</v>
      </c>
      <c r="F28" s="48"/>
      <c r="G28" s="51">
        <v>16369.39</v>
      </c>
      <c r="H28" s="61"/>
      <c r="I28" s="62"/>
    </row>
    <row r="29" spans="1:9" ht="18" x14ac:dyDescent="0.25">
      <c r="A29" s="172" t="s">
        <v>9</v>
      </c>
      <c r="B29" s="167" t="s">
        <v>34</v>
      </c>
      <c r="C29" s="173" t="s">
        <v>33</v>
      </c>
      <c r="D29" s="47">
        <f>D30+D32</f>
        <v>0</v>
      </c>
      <c r="E29" s="47">
        <f>E30+E32</f>
        <v>1529000</v>
      </c>
      <c r="F29" s="47">
        <f>F30+F32</f>
        <v>0</v>
      </c>
      <c r="G29" s="51">
        <f>G32+G30</f>
        <v>38286.22</v>
      </c>
      <c r="H29" s="61"/>
      <c r="I29" s="62"/>
    </row>
    <row r="30" spans="1:9" ht="18" x14ac:dyDescent="0.25">
      <c r="A30" s="169" t="s">
        <v>9</v>
      </c>
      <c r="B30" s="170" t="s">
        <v>36</v>
      </c>
      <c r="C30" s="171" t="s">
        <v>35</v>
      </c>
      <c r="D30" s="48">
        <f>D31</f>
        <v>0</v>
      </c>
      <c r="E30" s="48">
        <f>E31</f>
        <v>412000</v>
      </c>
      <c r="F30" s="48">
        <f>F31</f>
        <v>0</v>
      </c>
      <c r="G30" s="48">
        <f>G31</f>
        <v>0</v>
      </c>
      <c r="H30" s="33"/>
    </row>
    <row r="31" spans="1:9" ht="39" customHeight="1" x14ac:dyDescent="0.25">
      <c r="A31" s="169" t="s">
        <v>9</v>
      </c>
      <c r="B31" s="170" t="s">
        <v>38</v>
      </c>
      <c r="C31" s="171" t="s">
        <v>37</v>
      </c>
      <c r="D31" s="48"/>
      <c r="E31" s="48">
        <v>412000</v>
      </c>
      <c r="F31" s="48"/>
      <c r="G31" s="48"/>
      <c r="H31" s="33"/>
    </row>
    <row r="32" spans="1:9" ht="21" customHeight="1" x14ac:dyDescent="0.25">
      <c r="A32" s="169" t="s">
        <v>9</v>
      </c>
      <c r="B32" s="170" t="s">
        <v>40</v>
      </c>
      <c r="C32" s="171" t="s">
        <v>39</v>
      </c>
      <c r="D32" s="48">
        <f>D33</f>
        <v>0</v>
      </c>
      <c r="E32" s="48">
        <f>E33</f>
        <v>1117000</v>
      </c>
      <c r="F32" s="48">
        <f>F33</f>
        <v>0</v>
      </c>
      <c r="G32" s="48">
        <f>G33</f>
        <v>38286.22</v>
      </c>
      <c r="H32" s="33"/>
    </row>
    <row r="33" spans="1:8" ht="25.5" customHeight="1" x14ac:dyDescent="0.25">
      <c r="A33" s="169" t="s">
        <v>9</v>
      </c>
      <c r="B33" s="170" t="s">
        <v>42</v>
      </c>
      <c r="C33" s="171" t="s">
        <v>41</v>
      </c>
      <c r="D33" s="48"/>
      <c r="E33" s="50">
        <f>E34</f>
        <v>1117000</v>
      </c>
      <c r="F33" s="49"/>
      <c r="G33" s="50">
        <f>G34</f>
        <v>38286.22</v>
      </c>
      <c r="H33" s="33"/>
    </row>
    <row r="34" spans="1:8" ht="25.5" customHeight="1" x14ac:dyDescent="0.25">
      <c r="A34" s="169" t="s">
        <v>9</v>
      </c>
      <c r="B34" s="170" t="s">
        <v>205</v>
      </c>
      <c r="C34" s="171" t="s">
        <v>41</v>
      </c>
      <c r="D34" s="48"/>
      <c r="E34" s="50">
        <v>1117000</v>
      </c>
      <c r="F34" s="49"/>
      <c r="G34" s="50">
        <v>38286.22</v>
      </c>
      <c r="H34" s="40"/>
    </row>
    <row r="35" spans="1:8" ht="18" x14ac:dyDescent="0.25">
      <c r="A35" s="174" t="s">
        <v>9</v>
      </c>
      <c r="B35" s="175" t="s">
        <v>136</v>
      </c>
      <c r="C35" s="176" t="s">
        <v>137</v>
      </c>
      <c r="D35" s="46">
        <f t="shared" ref="D35:G36" si="1">D36</f>
        <v>0</v>
      </c>
      <c r="E35" s="46">
        <f t="shared" si="1"/>
        <v>0</v>
      </c>
      <c r="F35" s="46" t="str">
        <f t="shared" si="1"/>
        <v xml:space="preserve">                           </v>
      </c>
      <c r="G35" s="46"/>
      <c r="H35" s="33"/>
    </row>
    <row r="36" spans="1:8" ht="31.5" customHeight="1" x14ac:dyDescent="0.25">
      <c r="A36" s="177" t="s">
        <v>9</v>
      </c>
      <c r="B36" s="178" t="s">
        <v>138</v>
      </c>
      <c r="C36" s="179" t="s">
        <v>139</v>
      </c>
      <c r="D36" s="47">
        <f t="shared" si="1"/>
        <v>0</v>
      </c>
      <c r="E36" s="47">
        <f t="shared" si="1"/>
        <v>0</v>
      </c>
      <c r="F36" s="47" t="str">
        <f t="shared" si="1"/>
        <v xml:space="preserve">                           </v>
      </c>
      <c r="G36" s="47">
        <f t="shared" si="1"/>
        <v>0</v>
      </c>
      <c r="H36" s="33"/>
    </row>
    <row r="37" spans="1:8" ht="99.75" customHeight="1" x14ac:dyDescent="0.25">
      <c r="A37" s="180" t="s">
        <v>9</v>
      </c>
      <c r="B37" s="181" t="s">
        <v>140</v>
      </c>
      <c r="C37" s="182" t="s">
        <v>141</v>
      </c>
      <c r="D37" s="48"/>
      <c r="E37" s="50"/>
      <c r="F37" s="49" t="s">
        <v>180</v>
      </c>
      <c r="G37" s="50"/>
      <c r="H37" s="33"/>
    </row>
    <row r="38" spans="1:8" ht="60" x14ac:dyDescent="0.25">
      <c r="A38" s="163" t="s">
        <v>9</v>
      </c>
      <c r="B38" s="164" t="s">
        <v>44</v>
      </c>
      <c r="C38" s="165" t="s">
        <v>43</v>
      </c>
      <c r="D38" s="46">
        <f>D42+D39</f>
        <v>0</v>
      </c>
      <c r="E38" s="46">
        <f>E42+E39</f>
        <v>0</v>
      </c>
      <c r="F38" s="46">
        <f>F42+F39</f>
        <v>0</v>
      </c>
      <c r="G38" s="46">
        <f>G42+G39</f>
        <v>0</v>
      </c>
      <c r="H38" s="33"/>
    </row>
    <row r="39" spans="1:8" ht="68.25" customHeight="1" x14ac:dyDescent="0.25">
      <c r="A39" s="183" t="s">
        <v>9</v>
      </c>
      <c r="B39" s="178" t="s">
        <v>142</v>
      </c>
      <c r="C39" s="184" t="s">
        <v>143</v>
      </c>
      <c r="D39" s="47">
        <f t="shared" ref="D39:G40" si="2">D40</f>
        <v>0</v>
      </c>
      <c r="E39" s="47">
        <f t="shared" si="2"/>
        <v>0</v>
      </c>
      <c r="F39" s="47">
        <f t="shared" si="2"/>
        <v>0</v>
      </c>
      <c r="G39" s="47">
        <f t="shared" si="2"/>
        <v>0</v>
      </c>
      <c r="H39" s="36"/>
    </row>
    <row r="40" spans="1:8" ht="128.25" customHeight="1" x14ac:dyDescent="0.25">
      <c r="A40" s="180" t="s">
        <v>9</v>
      </c>
      <c r="B40" s="181" t="s">
        <v>144</v>
      </c>
      <c r="C40" s="182" t="s">
        <v>145</v>
      </c>
      <c r="D40" s="48">
        <f t="shared" si="2"/>
        <v>0</v>
      </c>
      <c r="E40" s="48">
        <f t="shared" si="2"/>
        <v>0</v>
      </c>
      <c r="F40" s="48">
        <f t="shared" si="2"/>
        <v>0</v>
      </c>
      <c r="G40" s="48">
        <f t="shared" si="2"/>
        <v>0</v>
      </c>
      <c r="H40" s="36"/>
    </row>
    <row r="41" spans="1:8" ht="103.5" customHeight="1" x14ac:dyDescent="0.25">
      <c r="A41" s="185" t="s">
        <v>9</v>
      </c>
      <c r="B41" s="181" t="s">
        <v>146</v>
      </c>
      <c r="C41" s="182" t="s">
        <v>147</v>
      </c>
      <c r="D41" s="45"/>
      <c r="E41" s="45"/>
      <c r="F41" s="45"/>
      <c r="G41" s="45"/>
      <c r="H41" s="36"/>
    </row>
    <row r="42" spans="1:8" ht="111" customHeight="1" x14ac:dyDescent="0.25">
      <c r="A42" s="172" t="s">
        <v>9</v>
      </c>
      <c r="B42" s="167" t="s">
        <v>46</v>
      </c>
      <c r="C42" s="173" t="s">
        <v>45</v>
      </c>
      <c r="D42" s="47">
        <f t="shared" ref="D42:G43" si="3">D43</f>
        <v>0</v>
      </c>
      <c r="E42" s="47">
        <f t="shared" si="3"/>
        <v>0</v>
      </c>
      <c r="F42" s="47">
        <f t="shared" si="3"/>
        <v>0</v>
      </c>
      <c r="G42" s="47">
        <f t="shared" si="3"/>
        <v>0</v>
      </c>
      <c r="H42" s="33"/>
    </row>
    <row r="43" spans="1:8" ht="125.25" customHeight="1" x14ac:dyDescent="0.25">
      <c r="A43" s="169" t="s">
        <v>9</v>
      </c>
      <c r="B43" s="170" t="s">
        <v>48</v>
      </c>
      <c r="C43" s="171" t="s">
        <v>47</v>
      </c>
      <c r="D43" s="48">
        <f t="shared" si="3"/>
        <v>0</v>
      </c>
      <c r="E43" s="48">
        <f t="shared" si="3"/>
        <v>0</v>
      </c>
      <c r="F43" s="48">
        <f t="shared" si="3"/>
        <v>0</v>
      </c>
      <c r="G43" s="48">
        <f t="shared" si="3"/>
        <v>0</v>
      </c>
      <c r="H43" s="33"/>
    </row>
    <row r="44" spans="1:8" ht="100.5" customHeight="1" x14ac:dyDescent="0.25">
      <c r="A44" s="169" t="s">
        <v>9</v>
      </c>
      <c r="B44" s="170" t="s">
        <v>50</v>
      </c>
      <c r="C44" s="171" t="s">
        <v>49</v>
      </c>
      <c r="D44" s="48"/>
      <c r="E44" s="50"/>
      <c r="F44" s="49"/>
      <c r="G44" s="49"/>
      <c r="H44" s="33"/>
    </row>
    <row r="45" spans="1:8" ht="45" x14ac:dyDescent="0.25">
      <c r="A45" s="174" t="s">
        <v>9</v>
      </c>
      <c r="B45" s="175" t="s">
        <v>148</v>
      </c>
      <c r="C45" s="176" t="s">
        <v>149</v>
      </c>
      <c r="D45" s="46">
        <f>D46+D49</f>
        <v>0</v>
      </c>
      <c r="E45" s="46">
        <f>E46+E49</f>
        <v>0</v>
      </c>
      <c r="F45" s="46">
        <f>F46+F49</f>
        <v>0</v>
      </c>
      <c r="G45" s="46">
        <f>G46+G49</f>
        <v>0</v>
      </c>
      <c r="H45" s="37"/>
    </row>
    <row r="46" spans="1:8" ht="18" x14ac:dyDescent="0.25">
      <c r="A46" s="177" t="s">
        <v>9</v>
      </c>
      <c r="B46" s="178" t="s">
        <v>150</v>
      </c>
      <c r="C46" s="179" t="s">
        <v>151</v>
      </c>
      <c r="D46" s="47">
        <f t="shared" ref="D46:G47" si="4">D47</f>
        <v>0</v>
      </c>
      <c r="E46" s="47">
        <f t="shared" si="4"/>
        <v>0</v>
      </c>
      <c r="F46" s="47">
        <f t="shared" si="4"/>
        <v>0</v>
      </c>
      <c r="G46" s="47">
        <f t="shared" si="4"/>
        <v>0</v>
      </c>
      <c r="H46" s="37"/>
    </row>
    <row r="47" spans="1:8" ht="29.25" x14ac:dyDescent="0.25">
      <c r="A47" s="180" t="s">
        <v>9</v>
      </c>
      <c r="B47" s="181" t="s">
        <v>152</v>
      </c>
      <c r="C47" s="182" t="s">
        <v>153</v>
      </c>
      <c r="D47" s="48">
        <f t="shared" si="4"/>
        <v>0</v>
      </c>
      <c r="E47" s="48">
        <f t="shared" si="4"/>
        <v>0</v>
      </c>
      <c r="F47" s="48">
        <f t="shared" si="4"/>
        <v>0</v>
      </c>
      <c r="G47" s="48">
        <f t="shared" si="4"/>
        <v>0</v>
      </c>
      <c r="H47" s="37"/>
    </row>
    <row r="48" spans="1:8" ht="43.5" x14ac:dyDescent="0.25">
      <c r="A48" s="180" t="s">
        <v>9</v>
      </c>
      <c r="B48" s="181" t="s">
        <v>154</v>
      </c>
      <c r="C48" s="182" t="s">
        <v>155</v>
      </c>
      <c r="D48" s="48"/>
      <c r="E48" s="50"/>
      <c r="F48" s="49"/>
      <c r="G48" s="50"/>
      <c r="H48" s="37"/>
    </row>
    <row r="49" spans="1:8" ht="18" x14ac:dyDescent="0.25">
      <c r="A49" s="177" t="s">
        <v>9</v>
      </c>
      <c r="B49" s="178" t="s">
        <v>156</v>
      </c>
      <c r="C49" s="179" t="s">
        <v>157</v>
      </c>
      <c r="D49" s="47">
        <f t="shared" ref="D49:G49" si="5">D50</f>
        <v>0</v>
      </c>
      <c r="E49" s="47">
        <f t="shared" si="5"/>
        <v>0</v>
      </c>
      <c r="F49" s="47">
        <f t="shared" si="5"/>
        <v>0</v>
      </c>
      <c r="G49" s="47">
        <f t="shared" si="5"/>
        <v>0</v>
      </c>
      <c r="H49" s="38"/>
    </row>
    <row r="50" spans="1:8" ht="29.25" x14ac:dyDescent="0.25">
      <c r="A50" s="180" t="s">
        <v>9</v>
      </c>
      <c r="B50" s="181" t="s">
        <v>158</v>
      </c>
      <c r="C50" s="182" t="s">
        <v>159</v>
      </c>
      <c r="D50" s="48">
        <f>D51</f>
        <v>0</v>
      </c>
      <c r="E50" s="48"/>
      <c r="F50" s="48">
        <f>F51</f>
        <v>0</v>
      </c>
      <c r="G50" s="48">
        <f>G51</f>
        <v>0</v>
      </c>
      <c r="H50" s="38"/>
    </row>
    <row r="51" spans="1:8" ht="29.25" x14ac:dyDescent="0.25">
      <c r="A51" s="180" t="s">
        <v>9</v>
      </c>
      <c r="B51" s="181" t="s">
        <v>160</v>
      </c>
      <c r="C51" s="182" t="s">
        <v>161</v>
      </c>
      <c r="D51" s="48"/>
      <c r="E51" s="50"/>
      <c r="F51" s="49"/>
      <c r="G51" s="49"/>
      <c r="H51" s="38"/>
    </row>
    <row r="52" spans="1:8" ht="45" x14ac:dyDescent="0.25">
      <c r="A52" s="163" t="s">
        <v>9</v>
      </c>
      <c r="B52" s="164" t="s">
        <v>52</v>
      </c>
      <c r="C52" s="165" t="s">
        <v>51</v>
      </c>
      <c r="D52" s="46">
        <f>D53+D58</f>
        <v>0</v>
      </c>
      <c r="E52" s="46">
        <f>E53+E58</f>
        <v>0</v>
      </c>
      <c r="F52" s="46">
        <f>F53+F58</f>
        <v>0</v>
      </c>
      <c r="G52" s="46">
        <f>G53+G58</f>
        <v>0</v>
      </c>
      <c r="H52" s="33"/>
    </row>
    <row r="53" spans="1:8" ht="132" customHeight="1" x14ac:dyDescent="0.25">
      <c r="A53" s="172" t="s">
        <v>9</v>
      </c>
      <c r="B53" s="167" t="s">
        <v>54</v>
      </c>
      <c r="C53" s="173" t="s">
        <v>53</v>
      </c>
      <c r="D53" s="47">
        <f>D56+D54</f>
        <v>0</v>
      </c>
      <c r="E53" s="47">
        <f>E56+E54</f>
        <v>0</v>
      </c>
      <c r="F53" s="47">
        <f>F56+F54</f>
        <v>0</v>
      </c>
      <c r="G53" s="47">
        <f>G56+G54</f>
        <v>0</v>
      </c>
      <c r="H53" s="33"/>
    </row>
    <row r="54" spans="1:8" ht="126" customHeight="1" x14ac:dyDescent="0.25">
      <c r="A54" s="180" t="s">
        <v>9</v>
      </c>
      <c r="B54" s="181" t="s">
        <v>176</v>
      </c>
      <c r="C54" s="186" t="s">
        <v>174</v>
      </c>
      <c r="D54" s="51">
        <f>D55</f>
        <v>0</v>
      </c>
      <c r="E54" s="51">
        <f>E55</f>
        <v>0</v>
      </c>
      <c r="F54" s="51">
        <f>F55</f>
        <v>0</v>
      </c>
      <c r="G54" s="51">
        <f>G55</f>
        <v>0</v>
      </c>
      <c r="H54" s="40"/>
    </row>
    <row r="55" spans="1:8" ht="114.75" x14ac:dyDescent="0.25">
      <c r="A55" s="180" t="s">
        <v>9</v>
      </c>
      <c r="B55" s="181" t="s">
        <v>177</v>
      </c>
      <c r="C55" s="186" t="s">
        <v>175</v>
      </c>
      <c r="D55" s="51"/>
      <c r="E55" s="51"/>
      <c r="F55" s="51"/>
      <c r="G55" s="51"/>
      <c r="H55" s="40"/>
    </row>
    <row r="56" spans="1:8" ht="52.5" customHeight="1" x14ac:dyDescent="0.25">
      <c r="A56" s="169" t="s">
        <v>9</v>
      </c>
      <c r="B56" s="170" t="s">
        <v>56</v>
      </c>
      <c r="C56" s="171" t="s">
        <v>55</v>
      </c>
      <c r="D56" s="48">
        <f t="shared" ref="D56:G56" si="6">D57</f>
        <v>0</v>
      </c>
      <c r="E56" s="48">
        <f t="shared" si="6"/>
        <v>0</v>
      </c>
      <c r="F56" s="48">
        <f t="shared" si="6"/>
        <v>0</v>
      </c>
      <c r="G56" s="48">
        <f t="shared" si="6"/>
        <v>0</v>
      </c>
      <c r="H56" s="33"/>
    </row>
    <row r="57" spans="1:8" ht="134.25" customHeight="1" x14ac:dyDescent="0.25">
      <c r="A57" s="169" t="s">
        <v>9</v>
      </c>
      <c r="B57" s="170" t="s">
        <v>58</v>
      </c>
      <c r="C57" s="171" t="s">
        <v>57</v>
      </c>
      <c r="D57" s="48"/>
      <c r="E57" s="49"/>
      <c r="F57" s="49"/>
      <c r="G57" s="49"/>
      <c r="H57" s="33"/>
    </row>
    <row r="58" spans="1:8" ht="43.5" x14ac:dyDescent="0.25">
      <c r="A58" s="183" t="s">
        <v>9</v>
      </c>
      <c r="B58" s="178" t="s">
        <v>162</v>
      </c>
      <c r="C58" s="184" t="s">
        <v>163</v>
      </c>
      <c r="D58" s="47">
        <f t="shared" ref="D58:G59" si="7">D59</f>
        <v>0</v>
      </c>
      <c r="E58" s="47">
        <f t="shared" si="7"/>
        <v>0</v>
      </c>
      <c r="F58" s="47">
        <f t="shared" si="7"/>
        <v>0</v>
      </c>
      <c r="G58" s="47">
        <f t="shared" si="7"/>
        <v>0</v>
      </c>
      <c r="H58" s="39"/>
    </row>
    <row r="59" spans="1:8" ht="71.25" customHeight="1" x14ac:dyDescent="0.25">
      <c r="A59" s="180" t="s">
        <v>9</v>
      </c>
      <c r="B59" s="181" t="s">
        <v>164</v>
      </c>
      <c r="C59" s="182" t="s">
        <v>165</v>
      </c>
      <c r="D59" s="48">
        <f t="shared" si="7"/>
        <v>0</v>
      </c>
      <c r="E59" s="48">
        <f t="shared" si="7"/>
        <v>0</v>
      </c>
      <c r="F59" s="48">
        <f t="shared" si="7"/>
        <v>0</v>
      </c>
      <c r="G59" s="48">
        <f t="shared" si="7"/>
        <v>0</v>
      </c>
      <c r="H59" s="39"/>
    </row>
    <row r="60" spans="1:8" ht="102" customHeight="1" x14ac:dyDescent="0.25">
      <c r="A60" s="180" t="s">
        <v>9</v>
      </c>
      <c r="B60" s="181" t="s">
        <v>166</v>
      </c>
      <c r="C60" s="182" t="s">
        <v>167</v>
      </c>
      <c r="D60" s="48"/>
      <c r="E60" s="49"/>
      <c r="F60" s="49"/>
      <c r="G60" s="49"/>
      <c r="H60" s="39"/>
    </row>
    <row r="61" spans="1:8" ht="30" x14ac:dyDescent="0.25">
      <c r="A61" s="163" t="s">
        <v>9</v>
      </c>
      <c r="B61" s="164" t="s">
        <v>60</v>
      </c>
      <c r="C61" s="165" t="s">
        <v>59</v>
      </c>
      <c r="D61" s="46">
        <f t="shared" ref="D61:G64" si="8">D62</f>
        <v>0</v>
      </c>
      <c r="E61" s="46">
        <f t="shared" si="8"/>
        <v>0</v>
      </c>
      <c r="F61" s="46">
        <f t="shared" si="8"/>
        <v>0</v>
      </c>
      <c r="G61" s="46">
        <f t="shared" si="8"/>
        <v>0</v>
      </c>
      <c r="H61" s="33"/>
    </row>
    <row r="62" spans="1:8" ht="43.5" x14ac:dyDescent="0.25">
      <c r="A62" s="166" t="s">
        <v>9</v>
      </c>
      <c r="B62" s="167" t="s">
        <v>181</v>
      </c>
      <c r="C62" s="168" t="s">
        <v>61</v>
      </c>
      <c r="D62" s="47">
        <f>D64</f>
        <v>0</v>
      </c>
      <c r="E62" s="47">
        <f>E63+E64+E65</f>
        <v>0</v>
      </c>
      <c r="F62" s="47">
        <f>F64</f>
        <v>0</v>
      </c>
      <c r="G62" s="47">
        <f>G63+G64</f>
        <v>0</v>
      </c>
      <c r="H62" s="33"/>
    </row>
    <row r="63" spans="1:8" ht="81.75" customHeight="1" x14ac:dyDescent="0.25">
      <c r="A63" s="166"/>
      <c r="B63" s="167" t="s">
        <v>183</v>
      </c>
      <c r="C63" s="187" t="s">
        <v>184</v>
      </c>
      <c r="D63" s="47"/>
      <c r="E63" s="47"/>
      <c r="F63" s="47"/>
      <c r="G63" s="47"/>
      <c r="H63" s="40"/>
    </row>
    <row r="64" spans="1:8" ht="57.75" x14ac:dyDescent="0.25">
      <c r="A64" s="169" t="s">
        <v>9</v>
      </c>
      <c r="B64" s="170" t="s">
        <v>182</v>
      </c>
      <c r="C64" s="188" t="s">
        <v>62</v>
      </c>
      <c r="D64" s="48">
        <f t="shared" si="8"/>
        <v>0</v>
      </c>
      <c r="E64" s="48"/>
      <c r="F64" s="48"/>
      <c r="G64" s="48"/>
      <c r="H64" s="33"/>
    </row>
    <row r="65" spans="1:8" ht="114.75" x14ac:dyDescent="0.25">
      <c r="A65" s="169" t="s">
        <v>9</v>
      </c>
      <c r="B65" s="161" t="s">
        <v>182</v>
      </c>
      <c r="C65" s="171" t="s">
        <v>63</v>
      </c>
      <c r="D65" s="48"/>
      <c r="E65" s="50"/>
      <c r="F65" s="49"/>
      <c r="G65" s="50"/>
      <c r="H65" s="33"/>
    </row>
    <row r="66" spans="1:8" ht="18" x14ac:dyDescent="0.25">
      <c r="A66" s="163" t="s">
        <v>9</v>
      </c>
      <c r="B66" s="164" t="s">
        <v>65</v>
      </c>
      <c r="C66" s="189" t="s">
        <v>64</v>
      </c>
      <c r="D66" s="46">
        <f>D69+D67</f>
        <v>0</v>
      </c>
      <c r="E66" s="46">
        <f>E69+E67</f>
        <v>0</v>
      </c>
      <c r="F66" s="46">
        <f>F69+F67</f>
        <v>0</v>
      </c>
      <c r="G66" s="46">
        <f>G69+G67</f>
        <v>0</v>
      </c>
      <c r="H66" s="33"/>
    </row>
    <row r="67" spans="1:8" ht="18" x14ac:dyDescent="0.25">
      <c r="A67" s="177" t="s">
        <v>9</v>
      </c>
      <c r="B67" s="178" t="s">
        <v>168</v>
      </c>
      <c r="C67" s="190" t="s">
        <v>170</v>
      </c>
      <c r="D67" s="47">
        <f>D68</f>
        <v>0</v>
      </c>
      <c r="E67" s="47">
        <f>E68</f>
        <v>0</v>
      </c>
      <c r="F67" s="47">
        <f>F68</f>
        <v>0</v>
      </c>
      <c r="G67" s="47">
        <f>G68</f>
        <v>0</v>
      </c>
      <c r="H67" s="40"/>
    </row>
    <row r="68" spans="1:8" ht="29.25" x14ac:dyDescent="0.25">
      <c r="A68" s="180" t="s">
        <v>9</v>
      </c>
      <c r="B68" s="181" t="s">
        <v>169</v>
      </c>
      <c r="C68" s="191" t="s">
        <v>171</v>
      </c>
      <c r="D68" s="45"/>
      <c r="E68" s="45"/>
      <c r="F68" s="45"/>
      <c r="G68" s="45"/>
      <c r="H68" s="40"/>
    </row>
    <row r="69" spans="1:8" ht="18" x14ac:dyDescent="0.25">
      <c r="A69" s="166" t="s">
        <v>9</v>
      </c>
      <c r="B69" s="167" t="s">
        <v>66</v>
      </c>
      <c r="C69" s="192" t="s">
        <v>172</v>
      </c>
      <c r="D69" s="47">
        <f>D70</f>
        <v>0</v>
      </c>
      <c r="E69" s="47">
        <f t="shared" ref="E69:G69" si="9">E70</f>
        <v>0</v>
      </c>
      <c r="F69" s="47">
        <f t="shared" si="9"/>
        <v>0</v>
      </c>
      <c r="G69" s="47">
        <f t="shared" si="9"/>
        <v>0</v>
      </c>
      <c r="H69" s="33"/>
    </row>
    <row r="70" spans="1:8" ht="15" customHeight="1" x14ac:dyDescent="0.25">
      <c r="A70" s="169" t="s">
        <v>9</v>
      </c>
      <c r="B70" s="170" t="s">
        <v>67</v>
      </c>
      <c r="C70" s="193" t="s">
        <v>173</v>
      </c>
      <c r="D70" s="48"/>
      <c r="E70" s="49"/>
      <c r="F70" s="49"/>
      <c r="G70" s="49"/>
      <c r="H70" s="33"/>
    </row>
    <row r="71" spans="1:8" ht="18.75" customHeight="1" x14ac:dyDescent="0.25">
      <c r="A71" s="160" t="s">
        <v>9</v>
      </c>
      <c r="B71" s="161" t="s">
        <v>69</v>
      </c>
      <c r="C71" s="194" t="s">
        <v>68</v>
      </c>
      <c r="D71" s="45">
        <f>D72+D96</f>
        <v>10287735</v>
      </c>
      <c r="E71" s="45">
        <f>E72+E96</f>
        <v>10450735</v>
      </c>
      <c r="F71" s="45">
        <f>F72+F96</f>
        <v>0</v>
      </c>
      <c r="G71" s="45">
        <f>G72+G96</f>
        <v>0</v>
      </c>
      <c r="H71" s="33"/>
    </row>
    <row r="72" spans="1:8" ht="31.5" customHeight="1" x14ac:dyDescent="0.25">
      <c r="A72" s="160" t="s">
        <v>9</v>
      </c>
      <c r="B72" s="161" t="s">
        <v>71</v>
      </c>
      <c r="C72" s="194" t="s">
        <v>70</v>
      </c>
      <c r="D72" s="45">
        <f>D73+D78+D81</f>
        <v>10287735</v>
      </c>
      <c r="E72" s="45">
        <f>E73+E78+E81</f>
        <v>10450735</v>
      </c>
      <c r="F72" s="45">
        <f>F73+F81</f>
        <v>0</v>
      </c>
      <c r="G72" s="45">
        <f>G73+G78+G81</f>
        <v>0</v>
      </c>
      <c r="H72" s="33"/>
    </row>
    <row r="73" spans="1:8" ht="27.75" customHeight="1" x14ac:dyDescent="0.25">
      <c r="A73" s="160" t="s">
        <v>9</v>
      </c>
      <c r="B73" s="161" t="s">
        <v>123</v>
      </c>
      <c r="C73" s="194" t="s">
        <v>185</v>
      </c>
      <c r="D73" s="45">
        <f>D75+D77</f>
        <v>1874000</v>
      </c>
      <c r="E73" s="45">
        <f>E75+E77</f>
        <v>1874000</v>
      </c>
      <c r="F73" s="45">
        <f>F75+F77</f>
        <v>0</v>
      </c>
      <c r="G73" s="45">
        <f t="shared" ref="E73:G73" si="10">G75+G77</f>
        <v>0</v>
      </c>
      <c r="H73" s="33"/>
    </row>
    <row r="74" spans="1:8" ht="33.75" customHeight="1" x14ac:dyDescent="0.25">
      <c r="A74" s="160" t="s">
        <v>9</v>
      </c>
      <c r="B74" s="161" t="s">
        <v>198</v>
      </c>
      <c r="C74" s="194" t="s">
        <v>199</v>
      </c>
      <c r="D74" s="45">
        <f>E74</f>
        <v>454000</v>
      </c>
      <c r="E74" s="45">
        <f>E75</f>
        <v>454000</v>
      </c>
      <c r="F74" s="45">
        <f>G74</f>
        <v>0</v>
      </c>
      <c r="G74" s="45">
        <f>G75</f>
        <v>0</v>
      </c>
      <c r="H74" s="40"/>
    </row>
    <row r="75" spans="1:8" ht="43.5" customHeight="1" x14ac:dyDescent="0.25">
      <c r="A75" s="169" t="s">
        <v>9</v>
      </c>
      <c r="B75" s="170" t="s">
        <v>202</v>
      </c>
      <c r="C75" s="193" t="s">
        <v>186</v>
      </c>
      <c r="D75" s="48">
        <f>E75</f>
        <v>454000</v>
      </c>
      <c r="E75" s="48">
        <v>454000</v>
      </c>
      <c r="F75" s="48">
        <v>0</v>
      </c>
      <c r="G75" s="48">
        <v>0</v>
      </c>
      <c r="H75" s="33"/>
    </row>
    <row r="76" spans="1:8" ht="67.5" customHeight="1" x14ac:dyDescent="0.25">
      <c r="A76" s="169" t="s">
        <v>9</v>
      </c>
      <c r="B76" s="170" t="s">
        <v>187</v>
      </c>
      <c r="C76" s="193" t="s">
        <v>188</v>
      </c>
      <c r="D76" s="48">
        <f>D77</f>
        <v>1420000</v>
      </c>
      <c r="E76" s="50">
        <f>E77</f>
        <v>1420000</v>
      </c>
      <c r="F76" s="50">
        <f>F77</f>
        <v>0</v>
      </c>
      <c r="G76" s="50">
        <f>G77</f>
        <v>0</v>
      </c>
      <c r="H76" s="33"/>
    </row>
    <row r="77" spans="1:8" ht="45.75" customHeight="1" x14ac:dyDescent="0.25">
      <c r="A77" s="169" t="s">
        <v>9</v>
      </c>
      <c r="B77" s="170" t="s">
        <v>189</v>
      </c>
      <c r="C77" s="193" t="s">
        <v>190</v>
      </c>
      <c r="D77" s="48">
        <f>E77</f>
        <v>1420000</v>
      </c>
      <c r="E77" s="48">
        <v>1420000</v>
      </c>
      <c r="F77" s="48">
        <f>G77</f>
        <v>0</v>
      </c>
      <c r="G77" s="48">
        <v>0</v>
      </c>
      <c r="H77" s="33"/>
    </row>
    <row r="78" spans="1:8" ht="27.75" customHeight="1" x14ac:dyDescent="0.25">
      <c r="A78" s="160" t="s">
        <v>9</v>
      </c>
      <c r="B78" s="161" t="s">
        <v>124</v>
      </c>
      <c r="C78" s="194" t="s">
        <v>72</v>
      </c>
      <c r="D78" s="45">
        <f>D79</f>
        <v>0</v>
      </c>
      <c r="E78" s="45">
        <f t="shared" ref="E78:G78" si="11">E79</f>
        <v>163000</v>
      </c>
      <c r="F78" s="45">
        <f t="shared" si="11"/>
        <v>0</v>
      </c>
      <c r="G78" s="45">
        <f t="shared" si="11"/>
        <v>0</v>
      </c>
      <c r="H78" s="33"/>
    </row>
    <row r="79" spans="1:8" ht="68.25" customHeight="1" x14ac:dyDescent="0.25">
      <c r="A79" s="169" t="s">
        <v>9</v>
      </c>
      <c r="B79" s="170" t="s">
        <v>125</v>
      </c>
      <c r="C79" s="194" t="s">
        <v>191</v>
      </c>
      <c r="D79" s="48">
        <f>D80</f>
        <v>0</v>
      </c>
      <c r="E79" s="48">
        <f t="shared" ref="E79:G79" si="12">E80</f>
        <v>163000</v>
      </c>
      <c r="F79" s="48">
        <f t="shared" si="12"/>
        <v>0</v>
      </c>
      <c r="G79" s="48">
        <f t="shared" si="12"/>
        <v>0</v>
      </c>
      <c r="H79" s="33"/>
    </row>
    <row r="80" spans="1:8" ht="66.75" customHeight="1" x14ac:dyDescent="0.25">
      <c r="A80" s="169" t="s">
        <v>9</v>
      </c>
      <c r="B80" s="170" t="s">
        <v>126</v>
      </c>
      <c r="C80" s="194" t="s">
        <v>192</v>
      </c>
      <c r="D80" s="48">
        <v>0</v>
      </c>
      <c r="E80" s="50">
        <v>163000</v>
      </c>
      <c r="F80" s="50">
        <v>0</v>
      </c>
      <c r="G80" s="50">
        <v>0</v>
      </c>
      <c r="H80" s="33"/>
    </row>
    <row r="81" spans="1:23" ht="15.75" customHeight="1" x14ac:dyDescent="0.25">
      <c r="A81" s="160" t="s">
        <v>9</v>
      </c>
      <c r="B81" s="161" t="s">
        <v>127</v>
      </c>
      <c r="C81" s="194" t="s">
        <v>73</v>
      </c>
      <c r="D81" s="45">
        <f>D82+D84+D86</f>
        <v>8413735</v>
      </c>
      <c r="E81" s="45">
        <f>E82+E84+E86</f>
        <v>8413735</v>
      </c>
      <c r="F81" s="45">
        <f>F82+F84+F86</f>
        <v>0</v>
      </c>
      <c r="G81" s="45">
        <f>G82+G84+G86</f>
        <v>0</v>
      </c>
      <c r="H81" s="33"/>
    </row>
    <row r="82" spans="1:23" ht="102" customHeight="1" x14ac:dyDescent="0.25">
      <c r="A82" s="169" t="s">
        <v>9</v>
      </c>
      <c r="B82" s="170" t="s">
        <v>193</v>
      </c>
      <c r="C82" s="162" t="s">
        <v>194</v>
      </c>
      <c r="D82" s="48">
        <f>E82</f>
        <v>7232100</v>
      </c>
      <c r="E82" s="49">
        <f>E83</f>
        <v>7232100</v>
      </c>
      <c r="F82" s="49">
        <f>G82</f>
        <v>0</v>
      </c>
      <c r="G82" s="49">
        <f>G83</f>
        <v>0</v>
      </c>
      <c r="H82" s="40"/>
    </row>
    <row r="83" spans="1:23" ht="85.5" customHeight="1" x14ac:dyDescent="0.25">
      <c r="A83" s="169" t="s">
        <v>9</v>
      </c>
      <c r="B83" s="170" t="s">
        <v>178</v>
      </c>
      <c r="C83" s="194" t="s">
        <v>179</v>
      </c>
      <c r="D83" s="48">
        <f>E83</f>
        <v>7232100</v>
      </c>
      <c r="E83" s="48">
        <v>7232100</v>
      </c>
      <c r="F83" s="48">
        <v>0</v>
      </c>
      <c r="G83" s="48">
        <v>0</v>
      </c>
      <c r="H83" s="33"/>
    </row>
    <row r="84" spans="1:23" ht="42.75" customHeight="1" x14ac:dyDescent="0.25">
      <c r="A84" s="169"/>
      <c r="B84" s="170" t="s">
        <v>128</v>
      </c>
      <c r="C84" s="194" t="s">
        <v>195</v>
      </c>
      <c r="D84" s="48">
        <f>D85</f>
        <v>0</v>
      </c>
      <c r="E84" s="48">
        <f>E85</f>
        <v>0</v>
      </c>
      <c r="F84" s="48">
        <f>F85</f>
        <v>0</v>
      </c>
      <c r="G84" s="48">
        <f>G85</f>
        <v>0</v>
      </c>
      <c r="H84" s="40"/>
    </row>
    <row r="85" spans="1:23" ht="107.25" customHeight="1" x14ac:dyDescent="0.25">
      <c r="A85" s="169" t="s">
        <v>9</v>
      </c>
      <c r="B85" s="170" t="s">
        <v>129</v>
      </c>
      <c r="C85" s="194" t="s">
        <v>196</v>
      </c>
      <c r="D85" s="48">
        <f>E85</f>
        <v>0</v>
      </c>
      <c r="E85" s="50">
        <v>0</v>
      </c>
      <c r="F85" s="50">
        <f>G85</f>
        <v>0</v>
      </c>
      <c r="G85" s="50">
        <v>0</v>
      </c>
      <c r="H85" s="33"/>
      <c r="I85" s="296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</row>
    <row r="86" spans="1:23" ht="27" customHeight="1" x14ac:dyDescent="0.25">
      <c r="A86" s="169" t="s">
        <v>9</v>
      </c>
      <c r="B86" s="170" t="s">
        <v>130</v>
      </c>
      <c r="C86" s="194" t="s">
        <v>74</v>
      </c>
      <c r="D86" s="48">
        <f>D87</f>
        <v>1181635</v>
      </c>
      <c r="E86" s="48">
        <f>E87</f>
        <v>1181635</v>
      </c>
      <c r="F86" s="48">
        <f t="shared" ref="F86" si="13">F87</f>
        <v>0</v>
      </c>
      <c r="G86" s="48">
        <f>G87</f>
        <v>0</v>
      </c>
      <c r="H86" s="33"/>
    </row>
    <row r="87" spans="1:23" ht="49.5" customHeight="1" x14ac:dyDescent="0.25">
      <c r="A87" s="169" t="s">
        <v>9</v>
      </c>
      <c r="B87" s="170" t="s">
        <v>131</v>
      </c>
      <c r="C87" s="194" t="s">
        <v>197</v>
      </c>
      <c r="D87" s="51">
        <f>D88+D89+D90+D91+D92+D94</f>
        <v>1181635</v>
      </c>
      <c r="E87" s="51">
        <f t="shared" ref="E87:G87" si="14">E88+E89+E90+E91+E92+E94</f>
        <v>1181635</v>
      </c>
      <c r="F87" s="51">
        <f t="shared" si="14"/>
        <v>0</v>
      </c>
      <c r="G87" s="51">
        <f t="shared" si="14"/>
        <v>0</v>
      </c>
      <c r="H87" s="33"/>
    </row>
    <row r="88" spans="1:23" ht="30" x14ac:dyDescent="0.25">
      <c r="A88" s="169"/>
      <c r="B88" s="170"/>
      <c r="C88" s="194" t="s">
        <v>818</v>
      </c>
      <c r="D88" s="51">
        <f t="shared" ref="D88:D93" si="15">E88</f>
        <v>1105000</v>
      </c>
      <c r="E88" s="51">
        <v>1105000</v>
      </c>
      <c r="F88" s="51">
        <f>G88</f>
        <v>0</v>
      </c>
      <c r="G88" s="51">
        <v>0</v>
      </c>
      <c r="H88" s="40"/>
    </row>
    <row r="89" spans="1:23" ht="18" x14ac:dyDescent="0.25">
      <c r="A89" s="169"/>
      <c r="B89" s="170"/>
      <c r="C89" s="162" t="s">
        <v>819</v>
      </c>
      <c r="D89" s="51">
        <f t="shared" si="15"/>
        <v>54235</v>
      </c>
      <c r="E89" s="51">
        <v>54235</v>
      </c>
      <c r="F89" s="51">
        <f>G89</f>
        <v>0</v>
      </c>
      <c r="G89" s="51">
        <v>0</v>
      </c>
      <c r="H89" s="40"/>
    </row>
    <row r="90" spans="1:23" ht="30" x14ac:dyDescent="0.25">
      <c r="A90" s="169"/>
      <c r="B90" s="170"/>
      <c r="C90" s="162" t="s">
        <v>820</v>
      </c>
      <c r="D90" s="51">
        <f t="shared" si="15"/>
        <v>22400</v>
      </c>
      <c r="E90" s="51">
        <v>22400</v>
      </c>
      <c r="F90" s="51">
        <f>G90</f>
        <v>0</v>
      </c>
      <c r="G90" s="51">
        <v>0</v>
      </c>
      <c r="H90" s="40"/>
    </row>
    <row r="91" spans="1:23" ht="20.25" customHeight="1" x14ac:dyDescent="0.25">
      <c r="A91" s="169"/>
      <c r="B91" s="170"/>
      <c r="C91" s="162"/>
      <c r="D91" s="51"/>
      <c r="E91" s="51"/>
      <c r="F91" s="51"/>
      <c r="G91" s="51"/>
      <c r="H91" s="40"/>
    </row>
    <row r="92" spans="1:23" ht="15.75" customHeight="1" x14ac:dyDescent="0.25">
      <c r="A92" s="169"/>
      <c r="B92" s="170"/>
      <c r="C92" s="162"/>
      <c r="D92" s="48"/>
      <c r="E92" s="48"/>
      <c r="F92" s="48"/>
      <c r="G92" s="48"/>
      <c r="H92" s="40"/>
      <c r="I92" s="41" t="s">
        <v>200</v>
      </c>
    </row>
    <row r="93" spans="1:23" ht="13.5" hidden="1" customHeight="1" x14ac:dyDescent="0.25">
      <c r="A93" s="169"/>
      <c r="B93" s="195"/>
      <c r="C93" s="171"/>
      <c r="D93" s="48"/>
      <c r="E93" s="49"/>
      <c r="F93" s="49"/>
      <c r="G93" s="49"/>
      <c r="H93" s="40"/>
    </row>
    <row r="94" spans="1:23" ht="18" customHeight="1" x14ac:dyDescent="0.25">
      <c r="A94" s="169"/>
      <c r="B94" s="195"/>
      <c r="C94" s="162"/>
      <c r="D94" s="293"/>
      <c r="E94" s="50"/>
      <c r="F94" s="50"/>
      <c r="G94" s="50"/>
      <c r="H94" s="40"/>
    </row>
    <row r="95" spans="1:23" ht="10.5" customHeight="1" x14ac:dyDescent="0.25">
      <c r="A95" s="169"/>
      <c r="B95" s="195"/>
      <c r="C95" s="171"/>
      <c r="D95" s="48"/>
      <c r="E95" s="49"/>
      <c r="F95" s="49"/>
      <c r="G95" s="49"/>
      <c r="H95" s="40"/>
    </row>
    <row r="96" spans="1:23" ht="30" x14ac:dyDescent="0.25">
      <c r="A96" s="196" t="s">
        <v>9</v>
      </c>
      <c r="B96" s="197" t="s">
        <v>76</v>
      </c>
      <c r="C96" s="198" t="s">
        <v>75</v>
      </c>
      <c r="D96" s="52">
        <f>D97</f>
        <v>0</v>
      </c>
      <c r="E96" s="52">
        <f>E97</f>
        <v>0</v>
      </c>
      <c r="F96" s="52">
        <f>F97</f>
        <v>0</v>
      </c>
      <c r="G96" s="52">
        <f>G97</f>
        <v>0</v>
      </c>
      <c r="H96" s="33"/>
    </row>
    <row r="97" spans="1:8" ht="29.25" x14ac:dyDescent="0.25">
      <c r="A97" s="166" t="s">
        <v>9</v>
      </c>
      <c r="B97" s="199" t="s">
        <v>132</v>
      </c>
      <c r="C97" s="192" t="s">
        <v>77</v>
      </c>
      <c r="D97" s="47">
        <v>0</v>
      </c>
      <c r="E97" s="47">
        <f>E98+E102</f>
        <v>0</v>
      </c>
      <c r="F97" s="47">
        <v>0</v>
      </c>
      <c r="G97" s="47">
        <f>G98+G102</f>
        <v>0</v>
      </c>
      <c r="H97" s="33"/>
    </row>
    <row r="98" spans="1:8" ht="61.5" customHeight="1" x14ac:dyDescent="0.25">
      <c r="A98" s="169" t="s">
        <v>9</v>
      </c>
      <c r="B98" s="195" t="s">
        <v>133</v>
      </c>
      <c r="C98" s="193" t="s">
        <v>78</v>
      </c>
      <c r="D98" s="48"/>
      <c r="E98" s="50"/>
      <c r="F98" s="49"/>
      <c r="G98" s="50"/>
      <c r="H98" s="33"/>
    </row>
    <row r="99" spans="1:8" ht="37.5" customHeight="1" x14ac:dyDescent="0.25">
      <c r="A99" s="169" t="s">
        <v>9</v>
      </c>
      <c r="B99" s="195" t="s">
        <v>134</v>
      </c>
      <c r="C99" s="193" t="s">
        <v>77</v>
      </c>
      <c r="D99" s="48"/>
      <c r="E99" s="50"/>
      <c r="F99" s="49"/>
      <c r="G99" s="50">
        <v>0</v>
      </c>
      <c r="H99" s="40"/>
    </row>
    <row r="100" spans="1:8" ht="66.75" customHeight="1" x14ac:dyDescent="0.25">
      <c r="A100" s="200" t="s">
        <v>9</v>
      </c>
      <c r="B100" s="201" t="s">
        <v>774</v>
      </c>
      <c r="C100" s="202" t="s">
        <v>775</v>
      </c>
      <c r="D100" s="143">
        <f>D101+D103</f>
        <v>0</v>
      </c>
      <c r="E100" s="143">
        <f>E101+E103</f>
        <v>0</v>
      </c>
      <c r="F100" s="143">
        <f>F101+F103</f>
        <v>0</v>
      </c>
      <c r="G100" s="205">
        <f>G101+G102</f>
        <v>0</v>
      </c>
      <c r="H100" s="40"/>
    </row>
    <row r="101" spans="1:8" ht="37.5" customHeight="1" x14ac:dyDescent="0.25">
      <c r="A101" s="169" t="s">
        <v>9</v>
      </c>
      <c r="B101" s="203" t="s">
        <v>776</v>
      </c>
      <c r="C101" s="187" t="s">
        <v>777</v>
      </c>
      <c r="D101" s="144"/>
      <c r="E101" s="145"/>
      <c r="F101" s="145"/>
      <c r="G101" s="206"/>
      <c r="H101" s="40"/>
    </row>
    <row r="102" spans="1:8" ht="114.75" x14ac:dyDescent="0.25">
      <c r="A102" s="169" t="s">
        <v>9</v>
      </c>
      <c r="B102" s="203" t="s">
        <v>778</v>
      </c>
      <c r="C102" s="204" t="s">
        <v>779</v>
      </c>
      <c r="D102" s="147"/>
      <c r="E102" s="148"/>
      <c r="F102" s="148"/>
      <c r="G102" s="146"/>
      <c r="H102" s="33"/>
    </row>
    <row r="103" spans="1:8" ht="18" x14ac:dyDescent="0.25">
      <c r="A103" s="55"/>
      <c r="B103" s="56"/>
      <c r="C103" s="57"/>
      <c r="D103" s="58"/>
      <c r="E103" s="59"/>
      <c r="F103" s="60"/>
      <c r="G103" s="59"/>
      <c r="H103" s="40"/>
    </row>
    <row r="104" spans="1:8" ht="21" customHeight="1" x14ac:dyDescent="0.3">
      <c r="A104" s="1" t="s">
        <v>201</v>
      </c>
      <c r="B104" s="306" t="s">
        <v>797</v>
      </c>
      <c r="C104" s="306"/>
      <c r="D104" s="306"/>
      <c r="E104" s="5"/>
      <c r="F104" s="5"/>
      <c r="G104" s="5"/>
      <c r="H104" s="5"/>
    </row>
    <row r="105" spans="1:8" ht="21" customHeight="1" x14ac:dyDescent="0.3">
      <c r="B105" s="54"/>
      <c r="C105" s="54"/>
      <c r="D105" s="54"/>
      <c r="E105" s="5"/>
      <c r="F105" s="5"/>
      <c r="G105" s="5"/>
      <c r="H105" s="5"/>
    </row>
    <row r="106" spans="1:8" ht="18.75" x14ac:dyDescent="0.3">
      <c r="B106" s="53" t="s">
        <v>780</v>
      </c>
      <c r="C106" s="153" t="s">
        <v>781</v>
      </c>
      <c r="D106" s="53"/>
    </row>
    <row r="107" spans="1:8" ht="15.75" x14ac:dyDescent="0.25">
      <c r="B107" s="41"/>
      <c r="C107" s="41"/>
    </row>
    <row r="108" spans="1:8" ht="15.75" x14ac:dyDescent="0.25">
      <c r="B108" s="41"/>
      <c r="C108" s="41"/>
    </row>
    <row r="109" spans="1:8" ht="15.75" x14ac:dyDescent="0.25">
      <c r="B109" s="41"/>
      <c r="C109" s="41"/>
    </row>
  </sheetData>
  <mergeCells count="14">
    <mergeCell ref="B104:D104"/>
    <mergeCell ref="C6:F6"/>
    <mergeCell ref="A8:A10"/>
    <mergeCell ref="B8:B10"/>
    <mergeCell ref="A6:B6"/>
    <mergeCell ref="A7:B7"/>
    <mergeCell ref="I85:W85"/>
    <mergeCell ref="C3:E3"/>
    <mergeCell ref="C2:F2"/>
    <mergeCell ref="C8:C10"/>
    <mergeCell ref="D8:D10"/>
    <mergeCell ref="E8:E10"/>
    <mergeCell ref="F8:F10"/>
    <mergeCell ref="G8:G10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2" workbookViewId="0">
      <selection sqref="A1:G68"/>
    </sheetView>
  </sheetViews>
  <sheetFormatPr defaultRowHeight="15" x14ac:dyDescent="0.25"/>
  <cols>
    <col min="1" max="1" width="43.140625" style="81" customWidth="1"/>
    <col min="2" max="2" width="8.7109375" style="81" customWidth="1"/>
    <col min="3" max="3" width="28" style="81" customWidth="1"/>
    <col min="4" max="4" width="16.7109375" style="81" customWidth="1"/>
    <col min="5" max="5" width="15.42578125" style="81" customWidth="1"/>
    <col min="6" max="6" width="16.5703125" style="81" customWidth="1"/>
    <col min="7" max="7" width="14.7109375" style="81" customWidth="1"/>
    <col min="11" max="11" width="25" customWidth="1"/>
    <col min="13" max="13" width="33" customWidth="1"/>
  </cols>
  <sheetData>
    <row r="1" spans="1:7" ht="15.75" x14ac:dyDescent="0.25">
      <c r="A1" s="312" t="s">
        <v>594</v>
      </c>
      <c r="B1" s="312"/>
      <c r="C1" s="312"/>
      <c r="D1" s="312"/>
      <c r="E1" s="312"/>
    </row>
    <row r="2" spans="1:7" ht="15.75" x14ac:dyDescent="0.25">
      <c r="A2" s="312" t="s">
        <v>814</v>
      </c>
      <c r="B2" s="312"/>
      <c r="C2" s="312"/>
      <c r="D2" s="312"/>
      <c r="E2" s="312"/>
    </row>
    <row r="3" spans="1:7" ht="15.75" x14ac:dyDescent="0.25">
      <c r="A3" s="313" t="s">
        <v>786</v>
      </c>
      <c r="B3" s="313"/>
      <c r="C3" s="313"/>
      <c r="D3" s="313"/>
      <c r="E3" s="313"/>
    </row>
    <row r="4" spans="1:7" ht="89.25" x14ac:dyDescent="0.25">
      <c r="A4" s="102" t="s">
        <v>210</v>
      </c>
      <c r="B4" s="102" t="s">
        <v>2</v>
      </c>
      <c r="C4" s="102" t="s">
        <v>209</v>
      </c>
      <c r="D4" s="102" t="s">
        <v>595</v>
      </c>
      <c r="E4" s="102" t="s">
        <v>596</v>
      </c>
      <c r="F4" s="102" t="s">
        <v>597</v>
      </c>
      <c r="G4" s="102" t="s">
        <v>598</v>
      </c>
    </row>
    <row r="5" spans="1:7" x14ac:dyDescent="0.25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</row>
    <row r="6" spans="1:7" x14ac:dyDescent="0.25">
      <c r="A6" s="314" t="s">
        <v>599</v>
      </c>
      <c r="B6" s="314"/>
      <c r="C6" s="314"/>
      <c r="D6" s="314"/>
      <c r="E6" s="314"/>
      <c r="F6" s="314"/>
      <c r="G6" s="315"/>
    </row>
    <row r="7" spans="1:7" ht="24.75" x14ac:dyDescent="0.25">
      <c r="A7" s="70" t="s">
        <v>600</v>
      </c>
      <c r="B7" s="69" t="s">
        <v>601</v>
      </c>
      <c r="C7" s="70" t="s">
        <v>602</v>
      </c>
      <c r="D7" s="215">
        <f>Расходы!J15</f>
        <v>4281400</v>
      </c>
      <c r="E7" s="216"/>
      <c r="F7" s="215">
        <f>Расходы!L15</f>
        <v>130732.57999999999</v>
      </c>
      <c r="G7" s="79"/>
    </row>
    <row r="8" spans="1:7" ht="24.75" x14ac:dyDescent="0.25">
      <c r="A8" s="74" t="s">
        <v>603</v>
      </c>
      <c r="B8" s="73" t="s">
        <v>604</v>
      </c>
      <c r="C8" s="74" t="s">
        <v>605</v>
      </c>
      <c r="D8" s="215">
        <f>D52</f>
        <v>2309000</v>
      </c>
      <c r="E8" s="215"/>
      <c r="F8" s="215">
        <f>F52</f>
        <v>72081.87</v>
      </c>
      <c r="G8" s="77"/>
    </row>
    <row r="9" spans="1:7" ht="36.75" x14ac:dyDescent="0.25">
      <c r="A9" s="74" t="s">
        <v>606</v>
      </c>
      <c r="B9" s="73" t="s">
        <v>607</v>
      </c>
      <c r="C9" s="74">
        <v>1019745.14</v>
      </c>
      <c r="D9" s="215"/>
      <c r="E9" s="215"/>
      <c r="F9" s="215"/>
      <c r="G9" s="77"/>
    </row>
    <row r="10" spans="1:7" ht="48.75" x14ac:dyDescent="0.25">
      <c r="A10" s="74" t="s">
        <v>608</v>
      </c>
      <c r="B10" s="73" t="s">
        <v>609</v>
      </c>
      <c r="C10" s="74" t="s">
        <v>610</v>
      </c>
      <c r="D10" s="215">
        <f>D56</f>
        <v>698000</v>
      </c>
      <c r="E10" s="215"/>
      <c r="F10" s="215">
        <f>F56</f>
        <v>0</v>
      </c>
      <c r="G10" s="77"/>
    </row>
    <row r="11" spans="1:7" ht="36.75" x14ac:dyDescent="0.25">
      <c r="A11" s="70" t="s">
        <v>611</v>
      </c>
      <c r="B11" s="69" t="s">
        <v>612</v>
      </c>
      <c r="C11" s="70" t="s">
        <v>613</v>
      </c>
      <c r="D11" s="79">
        <v>163000</v>
      </c>
      <c r="E11" s="79">
        <f>D11</f>
        <v>163000</v>
      </c>
      <c r="F11" s="79">
        <v>0</v>
      </c>
      <c r="G11" s="79">
        <f>F11</f>
        <v>0</v>
      </c>
    </row>
    <row r="12" spans="1:7" ht="24.75" x14ac:dyDescent="0.25">
      <c r="A12" s="74" t="s">
        <v>603</v>
      </c>
      <c r="B12" s="73" t="s">
        <v>614</v>
      </c>
      <c r="C12" s="74" t="s">
        <v>615</v>
      </c>
      <c r="D12" s="77">
        <v>110600</v>
      </c>
      <c r="E12" s="77">
        <f>D12</f>
        <v>110600</v>
      </c>
      <c r="F12" s="77">
        <f>Расходы!G32</f>
        <v>0</v>
      </c>
      <c r="G12" s="77">
        <f>F12</f>
        <v>0</v>
      </c>
    </row>
    <row r="13" spans="1:7" ht="48.75" x14ac:dyDescent="0.25">
      <c r="A13" s="74" t="s">
        <v>616</v>
      </c>
      <c r="B13" s="73" t="s">
        <v>617</v>
      </c>
      <c r="C13" s="74" t="s">
        <v>618</v>
      </c>
      <c r="D13" s="77">
        <v>33400</v>
      </c>
      <c r="E13" s="77">
        <f>D13</f>
        <v>33400</v>
      </c>
      <c r="F13" s="77">
        <f>Расходы!G41</f>
        <v>0</v>
      </c>
      <c r="G13" s="77">
        <f>F13</f>
        <v>0</v>
      </c>
    </row>
    <row r="14" spans="1:7" ht="36.75" x14ac:dyDescent="0.25">
      <c r="A14" s="70" t="s">
        <v>619</v>
      </c>
      <c r="B14" s="69" t="s">
        <v>620</v>
      </c>
      <c r="C14" s="70" t="s">
        <v>621</v>
      </c>
      <c r="D14" s="79">
        <v>163000</v>
      </c>
      <c r="E14" s="79">
        <f>D14</f>
        <v>163000</v>
      </c>
      <c r="F14" s="79">
        <v>0</v>
      </c>
      <c r="G14" s="79">
        <f>F14</f>
        <v>0</v>
      </c>
    </row>
    <row r="15" spans="1:7" ht="24.75" x14ac:dyDescent="0.25">
      <c r="A15" s="70" t="s">
        <v>622</v>
      </c>
      <c r="B15" s="69" t="s">
        <v>623</v>
      </c>
      <c r="C15" s="70" t="s">
        <v>624</v>
      </c>
      <c r="D15" s="79">
        <f>Расходы!E137</f>
        <v>29100</v>
      </c>
      <c r="E15" s="79"/>
      <c r="F15" s="79">
        <f>Расходы!G141</f>
        <v>0</v>
      </c>
      <c r="G15" s="79"/>
    </row>
    <row r="16" spans="1:7" ht="15.75" x14ac:dyDescent="0.25">
      <c r="A16" s="70" t="s">
        <v>625</v>
      </c>
      <c r="B16" s="69" t="s">
        <v>626</v>
      </c>
      <c r="C16" s="70" t="s">
        <v>627</v>
      </c>
      <c r="D16" s="131">
        <f>D17+D18+D19</f>
        <v>7232100</v>
      </c>
      <c r="E16" s="132">
        <f>E17+E18+E19</f>
        <v>0</v>
      </c>
      <c r="F16" s="131">
        <f>F18+F19</f>
        <v>0</v>
      </c>
      <c r="G16" s="79">
        <f>G17+G18+G19</f>
        <v>0</v>
      </c>
    </row>
    <row r="17" spans="1:7" ht="24.75" x14ac:dyDescent="0.25">
      <c r="A17" s="74" t="s">
        <v>628</v>
      </c>
      <c r="B17" s="73" t="s">
        <v>629</v>
      </c>
      <c r="C17" s="74" t="s">
        <v>630</v>
      </c>
      <c r="D17" s="97"/>
      <c r="E17" s="77"/>
      <c r="F17" s="77"/>
      <c r="G17" s="77"/>
    </row>
    <row r="18" spans="1:7" ht="36.75" x14ac:dyDescent="0.25">
      <c r="A18" s="74" t="s">
        <v>631</v>
      </c>
      <c r="B18" s="73" t="s">
        <v>632</v>
      </c>
      <c r="C18" s="74" t="s">
        <v>633</v>
      </c>
      <c r="D18" s="77">
        <f>Расходы!E42</f>
        <v>5202400</v>
      </c>
      <c r="E18" s="77"/>
      <c r="F18" s="77">
        <f>Расходы!G42</f>
        <v>0</v>
      </c>
      <c r="G18" s="77"/>
    </row>
    <row r="19" spans="1:7" ht="24.75" x14ac:dyDescent="0.25">
      <c r="A19" s="74" t="s">
        <v>634</v>
      </c>
      <c r="B19" s="73" t="s">
        <v>635</v>
      </c>
      <c r="C19" s="74" t="s">
        <v>636</v>
      </c>
      <c r="D19" s="77">
        <f>Расходы!E145</f>
        <v>2029700</v>
      </c>
      <c r="E19" s="97"/>
      <c r="F19" s="77">
        <f>Расходы!G143</f>
        <v>0</v>
      </c>
      <c r="G19" s="77"/>
    </row>
    <row r="20" spans="1:7" ht="24.75" x14ac:dyDescent="0.25">
      <c r="A20" s="70" t="s">
        <v>637</v>
      </c>
      <c r="B20" s="69" t="s">
        <v>638</v>
      </c>
      <c r="C20" s="70" t="s">
        <v>639</v>
      </c>
      <c r="D20" s="79"/>
      <c r="E20" s="79"/>
      <c r="F20" s="79"/>
      <c r="G20" s="79"/>
    </row>
    <row r="21" spans="1:7" ht="60.75" x14ac:dyDescent="0.25">
      <c r="A21" s="70" t="s">
        <v>640</v>
      </c>
      <c r="B21" s="69" t="s">
        <v>641</v>
      </c>
      <c r="C21" s="70" t="s">
        <v>642</v>
      </c>
      <c r="D21" s="79">
        <f>ROUND(0,2)</f>
        <v>0</v>
      </c>
      <c r="E21" s="79">
        <f>ROUND(0,2)</f>
        <v>0</v>
      </c>
      <c r="F21" s="79">
        <f>ROUND(0,2)</f>
        <v>0</v>
      </c>
      <c r="G21" s="79">
        <f>ROUND(0,2)</f>
        <v>0</v>
      </c>
    </row>
    <row r="22" spans="1:7" ht="84.75" x14ac:dyDescent="0.25">
      <c r="A22" s="74" t="s">
        <v>742</v>
      </c>
      <c r="B22" s="73" t="s">
        <v>643</v>
      </c>
      <c r="C22" s="74" t="s">
        <v>644</v>
      </c>
      <c r="D22" s="77"/>
      <c r="E22" s="77"/>
      <c r="F22" s="77"/>
      <c r="G22" s="77"/>
    </row>
    <row r="23" spans="1:7" ht="24.75" x14ac:dyDescent="0.25">
      <c r="A23" s="74" t="s">
        <v>645</v>
      </c>
      <c r="B23" s="73" t="s">
        <v>646</v>
      </c>
      <c r="C23" s="74" t="s">
        <v>647</v>
      </c>
      <c r="D23" s="77"/>
      <c r="E23" s="77"/>
      <c r="F23" s="77"/>
      <c r="G23" s="77"/>
    </row>
    <row r="24" spans="1:7" ht="36.75" x14ac:dyDescent="0.25">
      <c r="A24" s="74" t="s">
        <v>648</v>
      </c>
      <c r="B24" s="73" t="s">
        <v>649</v>
      </c>
      <c r="C24" s="74" t="s">
        <v>650</v>
      </c>
      <c r="D24" s="77"/>
      <c r="E24" s="77"/>
      <c r="F24" s="77"/>
      <c r="G24" s="77"/>
    </row>
    <row r="25" spans="1:7" ht="72.75" x14ac:dyDescent="0.25">
      <c r="A25" s="74" t="s">
        <v>743</v>
      </c>
      <c r="B25" s="73" t="s">
        <v>651</v>
      </c>
      <c r="C25" s="74" t="s">
        <v>652</v>
      </c>
      <c r="D25" s="77"/>
      <c r="E25" s="77"/>
      <c r="F25" s="77"/>
      <c r="G25" s="77"/>
    </row>
    <row r="26" spans="1:7" ht="24.75" x14ac:dyDescent="0.25">
      <c r="A26" s="74" t="s">
        <v>645</v>
      </c>
      <c r="B26" s="73" t="s">
        <v>653</v>
      </c>
      <c r="C26" s="74" t="s">
        <v>654</v>
      </c>
      <c r="D26" s="77"/>
      <c r="E26" s="77"/>
      <c r="F26" s="77"/>
      <c r="G26" s="77"/>
    </row>
    <row r="27" spans="1:7" ht="15.75" x14ac:dyDescent="0.25">
      <c r="A27" s="70" t="s">
        <v>655</v>
      </c>
      <c r="B27" s="69" t="s">
        <v>656</v>
      </c>
      <c r="C27" s="70" t="s">
        <v>657</v>
      </c>
      <c r="D27" s="131">
        <f>Расходы!E158+Расходы!E254+Расходы!E275</f>
        <v>0</v>
      </c>
      <c r="E27" s="79"/>
      <c r="F27" s="131">
        <f>Расходы!G158+Расходы!G275+Расходы!G254</f>
        <v>0</v>
      </c>
      <c r="G27" s="79"/>
    </row>
    <row r="28" spans="1:7" ht="15.75" x14ac:dyDescent="0.25">
      <c r="A28" s="70" t="s">
        <v>658</v>
      </c>
      <c r="B28" s="69" t="s">
        <v>659</v>
      </c>
      <c r="C28" s="70" t="s">
        <v>660</v>
      </c>
      <c r="D28" s="79">
        <f>Расходы!E227+Расходы!E232</f>
        <v>201000</v>
      </c>
      <c r="E28" s="79"/>
      <c r="F28" s="79">
        <f>Расходы!G223+Расходы!G228</f>
        <v>0</v>
      </c>
      <c r="G28" s="79"/>
    </row>
    <row r="29" spans="1:7" ht="24.75" x14ac:dyDescent="0.25">
      <c r="A29" s="70" t="s">
        <v>661</v>
      </c>
      <c r="B29" s="69" t="s">
        <v>662</v>
      </c>
      <c r="C29" s="70" t="s">
        <v>663</v>
      </c>
      <c r="D29" s="131">
        <f>Расходы!E6</f>
        <v>13035735</v>
      </c>
      <c r="E29" s="79">
        <f>E11</f>
        <v>163000</v>
      </c>
      <c r="F29" s="133">
        <f>Расходы!G6</f>
        <v>189081.52999999997</v>
      </c>
      <c r="G29" s="79">
        <f>G11</f>
        <v>0</v>
      </c>
    </row>
    <row r="30" spans="1:7" ht="48.75" x14ac:dyDescent="0.25">
      <c r="A30" s="74" t="s">
        <v>664</v>
      </c>
      <c r="B30" s="73" t="s">
        <v>665</v>
      </c>
      <c r="C30" s="74" t="s">
        <v>666</v>
      </c>
      <c r="D30" s="77">
        <f>D11</f>
        <v>163000</v>
      </c>
      <c r="E30" s="77">
        <f>D30</f>
        <v>163000</v>
      </c>
      <c r="F30" s="77">
        <f>F11</f>
        <v>0</v>
      </c>
      <c r="G30" s="77">
        <f>G29</f>
        <v>0</v>
      </c>
    </row>
    <row r="31" spans="1:7" ht="24.75" x14ac:dyDescent="0.25">
      <c r="A31" s="70" t="s">
        <v>667</v>
      </c>
      <c r="B31" s="69" t="s">
        <v>668</v>
      </c>
      <c r="C31" s="70" t="s">
        <v>669</v>
      </c>
      <c r="D31" s="79"/>
      <c r="E31" s="134"/>
      <c r="F31" s="290">
        <v>855939.65</v>
      </c>
      <c r="G31" s="77">
        <f>G32</f>
        <v>0</v>
      </c>
    </row>
    <row r="32" spans="1:7" ht="15.75" x14ac:dyDescent="0.25">
      <c r="A32" s="74" t="s">
        <v>670</v>
      </c>
      <c r="B32" s="73" t="s">
        <v>671</v>
      </c>
      <c r="C32" s="74" t="s">
        <v>672</v>
      </c>
      <c r="D32" s="77"/>
      <c r="E32" s="77"/>
      <c r="F32" s="77"/>
      <c r="G32" s="77">
        <v>0</v>
      </c>
    </row>
    <row r="33" spans="1:7" ht="15.75" x14ac:dyDescent="0.25">
      <c r="A33" s="70" t="s">
        <v>673</v>
      </c>
      <c r="B33" s="69" t="s">
        <v>674</v>
      </c>
      <c r="C33" s="70" t="s">
        <v>675</v>
      </c>
      <c r="D33" s="79">
        <f>SUM(D34:D37)</f>
        <v>0</v>
      </c>
      <c r="E33" s="79">
        <f>E34+E35+E36+E37</f>
        <v>0</v>
      </c>
      <c r="F33" s="79">
        <f>SUM(F34:F40)</f>
        <v>0</v>
      </c>
      <c r="G33" s="79">
        <f>G34+G35+G36+G37</f>
        <v>0</v>
      </c>
    </row>
    <row r="34" spans="1:7" ht="84.75" x14ac:dyDescent="0.25">
      <c r="A34" s="74" t="s">
        <v>744</v>
      </c>
      <c r="B34" s="73" t="s">
        <v>676</v>
      </c>
      <c r="C34" s="74" t="s">
        <v>677</v>
      </c>
      <c r="D34" s="77"/>
      <c r="E34" s="77"/>
      <c r="F34" s="77"/>
      <c r="G34" s="77"/>
    </row>
    <row r="35" spans="1:7" ht="36.75" x14ac:dyDescent="0.25">
      <c r="A35" s="74" t="s">
        <v>745</v>
      </c>
      <c r="B35" s="73" t="s">
        <v>678</v>
      </c>
      <c r="C35" s="74" t="s">
        <v>679</v>
      </c>
      <c r="D35" s="77">
        <f>Расходы!E199</f>
        <v>0</v>
      </c>
      <c r="E35" s="77"/>
      <c r="F35" s="77">
        <f>Расходы!G199</f>
        <v>0</v>
      </c>
      <c r="G35" s="77"/>
    </row>
    <row r="36" spans="1:7" ht="15.75" x14ac:dyDescent="0.25">
      <c r="A36" s="74" t="s">
        <v>746</v>
      </c>
      <c r="B36" s="73" t="s">
        <v>680</v>
      </c>
      <c r="C36" s="74" t="s">
        <v>681</v>
      </c>
      <c r="D36" s="77">
        <v>0</v>
      </c>
      <c r="E36" s="77"/>
      <c r="F36" s="77"/>
      <c r="G36" s="77"/>
    </row>
    <row r="37" spans="1:7" ht="24.75" x14ac:dyDescent="0.25">
      <c r="A37" s="74" t="s">
        <v>747</v>
      </c>
      <c r="B37" s="73" t="s">
        <v>682</v>
      </c>
      <c r="C37" s="74" t="s">
        <v>683</v>
      </c>
      <c r="D37" s="77"/>
      <c r="E37" s="77"/>
      <c r="F37" s="77"/>
      <c r="G37" s="77"/>
    </row>
    <row r="38" spans="1:7" ht="48.75" x14ac:dyDescent="0.25">
      <c r="A38" s="70" t="s">
        <v>684</v>
      </c>
      <c r="B38" s="69" t="s">
        <v>685</v>
      </c>
      <c r="C38" s="70" t="s">
        <v>686</v>
      </c>
      <c r="D38" s="79">
        <f>D39+D40</f>
        <v>0</v>
      </c>
      <c r="E38" s="79"/>
      <c r="F38" s="79">
        <f>F39</f>
        <v>0</v>
      </c>
      <c r="G38" s="79"/>
    </row>
    <row r="39" spans="1:7" ht="15.75" x14ac:dyDescent="0.25">
      <c r="A39" s="74" t="s">
        <v>687</v>
      </c>
      <c r="B39" s="73" t="s">
        <v>688</v>
      </c>
      <c r="C39" s="74" t="s">
        <v>689</v>
      </c>
      <c r="D39" s="77">
        <f>Расходы!E9</f>
        <v>0</v>
      </c>
      <c r="E39" s="77"/>
      <c r="F39" s="77">
        <f>Расходы!G9</f>
        <v>0</v>
      </c>
      <c r="G39" s="77"/>
    </row>
    <row r="40" spans="1:7" ht="15.75" x14ac:dyDescent="0.25">
      <c r="A40" s="74" t="s">
        <v>690</v>
      </c>
      <c r="B40" s="73" t="s">
        <v>691</v>
      </c>
      <c r="C40" s="74" t="s">
        <v>692</v>
      </c>
      <c r="D40" s="77">
        <v>0</v>
      </c>
      <c r="E40" s="77"/>
      <c r="F40" s="77">
        <v>0</v>
      </c>
      <c r="G40" s="77"/>
    </row>
    <row r="41" spans="1:7" ht="48.75" x14ac:dyDescent="0.25">
      <c r="A41" s="70" t="s">
        <v>693</v>
      </c>
      <c r="B41" s="69" t="s">
        <v>694</v>
      </c>
      <c r="C41" s="70" t="s">
        <v>695</v>
      </c>
      <c r="D41" s="79">
        <f>D42+D43</f>
        <v>0</v>
      </c>
      <c r="E41" s="79"/>
      <c r="F41" s="79">
        <f>F42+F43</f>
        <v>0</v>
      </c>
      <c r="G41" s="79"/>
    </row>
    <row r="42" spans="1:7" ht="15.75" x14ac:dyDescent="0.25">
      <c r="A42" s="74" t="s">
        <v>687</v>
      </c>
      <c r="B42" s="73" t="s">
        <v>696</v>
      </c>
      <c r="C42" s="74" t="s">
        <v>697</v>
      </c>
      <c r="D42" s="77">
        <f>Расходы!E16</f>
        <v>0</v>
      </c>
      <c r="E42" s="77"/>
      <c r="F42" s="77">
        <f>Расходы!G16</f>
        <v>0</v>
      </c>
      <c r="G42" s="77"/>
    </row>
    <row r="43" spans="1:7" ht="15.75" x14ac:dyDescent="0.25">
      <c r="A43" s="74" t="s">
        <v>690</v>
      </c>
      <c r="B43" s="73" t="s">
        <v>698</v>
      </c>
      <c r="C43" s="74" t="s">
        <v>699</v>
      </c>
      <c r="D43" s="77">
        <v>0</v>
      </c>
      <c r="E43" s="77"/>
      <c r="F43" s="77">
        <v>0</v>
      </c>
      <c r="G43" s="77"/>
    </row>
    <row r="44" spans="1:7" x14ac:dyDescent="0.25">
      <c r="A44" s="316" t="s">
        <v>748</v>
      </c>
      <c r="B44" s="314"/>
      <c r="C44" s="314"/>
      <c r="D44" s="314"/>
      <c r="E44" s="314"/>
      <c r="F44" s="314"/>
      <c r="G44" s="315"/>
    </row>
    <row r="45" spans="1:7" ht="24.75" x14ac:dyDescent="0.25">
      <c r="A45" s="70" t="s">
        <v>700</v>
      </c>
      <c r="B45" s="69" t="s">
        <v>701</v>
      </c>
      <c r="C45" s="70" t="s">
        <v>702</v>
      </c>
      <c r="D45" s="135">
        <f>D46+D47</f>
        <v>0</v>
      </c>
      <c r="E45" s="79"/>
      <c r="F45" s="79">
        <f>F46+F47</f>
        <v>0</v>
      </c>
      <c r="G45" s="79"/>
    </row>
    <row r="46" spans="1:7" ht="15.75" x14ac:dyDescent="0.25">
      <c r="A46" s="74" t="s">
        <v>687</v>
      </c>
      <c r="B46" s="73" t="s">
        <v>703</v>
      </c>
      <c r="C46" s="74" t="s">
        <v>704</v>
      </c>
      <c r="D46" s="77">
        <f>D39</f>
        <v>0</v>
      </c>
      <c r="E46" s="77"/>
      <c r="F46" s="77">
        <f>F39</f>
        <v>0</v>
      </c>
      <c r="G46" s="77"/>
    </row>
    <row r="47" spans="1:7" ht="15.75" x14ac:dyDescent="0.25">
      <c r="A47" s="74" t="s">
        <v>690</v>
      </c>
      <c r="B47" s="73" t="s">
        <v>705</v>
      </c>
      <c r="C47" s="74" t="s">
        <v>706</v>
      </c>
      <c r="D47" s="77"/>
      <c r="E47" s="77"/>
      <c r="F47" s="77"/>
      <c r="G47" s="77"/>
    </row>
    <row r="48" spans="1:7" ht="48.75" x14ac:dyDescent="0.25">
      <c r="A48" s="70" t="s">
        <v>693</v>
      </c>
      <c r="B48" s="69" t="s">
        <v>707</v>
      </c>
      <c r="C48" s="70" t="s">
        <v>708</v>
      </c>
      <c r="D48" s="79">
        <f>D49</f>
        <v>0</v>
      </c>
      <c r="E48" s="79"/>
      <c r="F48" s="79">
        <f>F49+F50</f>
        <v>0</v>
      </c>
      <c r="G48" s="79"/>
    </row>
    <row r="49" spans="1:13" ht="15.75" x14ac:dyDescent="0.25">
      <c r="A49" s="74" t="s">
        <v>687</v>
      </c>
      <c r="B49" s="73" t="s">
        <v>709</v>
      </c>
      <c r="C49" s="74" t="s">
        <v>710</v>
      </c>
      <c r="D49" s="77">
        <f>D42</f>
        <v>0</v>
      </c>
      <c r="E49" s="77"/>
      <c r="F49" s="77">
        <f>F42</f>
        <v>0</v>
      </c>
      <c r="G49" s="77"/>
    </row>
    <row r="50" spans="1:13" ht="15.75" x14ac:dyDescent="0.25">
      <c r="A50" s="74" t="s">
        <v>690</v>
      </c>
      <c r="B50" s="73" t="s">
        <v>711</v>
      </c>
      <c r="C50" s="74" t="s">
        <v>712</v>
      </c>
      <c r="D50" s="77"/>
      <c r="E50" s="77"/>
      <c r="F50" s="77"/>
      <c r="G50" s="77"/>
    </row>
    <row r="51" spans="1:13" ht="24.75" x14ac:dyDescent="0.25">
      <c r="A51" s="70" t="s">
        <v>713</v>
      </c>
      <c r="B51" s="69" t="s">
        <v>714</v>
      </c>
      <c r="C51" s="70" t="s">
        <v>715</v>
      </c>
      <c r="D51" s="215">
        <f>D7</f>
        <v>4281400</v>
      </c>
      <c r="E51" s="215"/>
      <c r="F51" s="215">
        <f>F7</f>
        <v>130732.57999999999</v>
      </c>
      <c r="G51" s="79"/>
    </row>
    <row r="52" spans="1:13" ht="15.75" x14ac:dyDescent="0.25">
      <c r="A52" s="74" t="s">
        <v>716</v>
      </c>
      <c r="B52" s="73" t="s">
        <v>717</v>
      </c>
      <c r="C52" s="74" t="s">
        <v>718</v>
      </c>
      <c r="D52" s="77">
        <f>D53+D54+D55</f>
        <v>2309000</v>
      </c>
      <c r="E52" s="77"/>
      <c r="F52" s="77">
        <f>F53+F54+F55</f>
        <v>72081.87</v>
      </c>
      <c r="G52" s="77"/>
    </row>
    <row r="53" spans="1:13" ht="15.75" x14ac:dyDescent="0.25">
      <c r="A53" s="74" t="s">
        <v>719</v>
      </c>
      <c r="B53" s="73" t="s">
        <v>720</v>
      </c>
      <c r="C53" s="74"/>
      <c r="D53" s="77">
        <f>Расходы!E23+Расходы!E27</f>
        <v>916000</v>
      </c>
      <c r="E53" s="77"/>
      <c r="F53" s="77">
        <f>Расходы!G23+Расходы!G27</f>
        <v>33790.11</v>
      </c>
      <c r="G53" s="77"/>
    </row>
    <row r="54" spans="1:13" ht="15.75" x14ac:dyDescent="0.25">
      <c r="A54" s="74" t="s">
        <v>721</v>
      </c>
      <c r="B54" s="73" t="s">
        <v>722</v>
      </c>
      <c r="C54" s="74"/>
      <c r="D54" s="77">
        <v>490000</v>
      </c>
      <c r="E54" s="77"/>
      <c r="F54" s="136">
        <v>19751.53</v>
      </c>
      <c r="G54" s="77"/>
    </row>
    <row r="55" spans="1:13" ht="15.75" x14ac:dyDescent="0.25">
      <c r="A55" s="74" t="s">
        <v>723</v>
      </c>
      <c r="B55" s="73" t="s">
        <v>724</v>
      </c>
      <c r="C55" s="74"/>
      <c r="D55" s="77">
        <v>903000</v>
      </c>
      <c r="E55" s="77"/>
      <c r="F55" s="136">
        <v>18540.23</v>
      </c>
      <c r="G55" s="77"/>
    </row>
    <row r="56" spans="1:13" ht="24.75" x14ac:dyDescent="0.25">
      <c r="A56" s="74" t="s">
        <v>725</v>
      </c>
      <c r="B56" s="73" t="s">
        <v>726</v>
      </c>
      <c r="C56" s="74" t="s">
        <v>727</v>
      </c>
      <c r="D56" s="77">
        <f>D57+D58+D59</f>
        <v>698000</v>
      </c>
      <c r="E56" s="77"/>
      <c r="F56" s="213">
        <f>F57+F58+F59</f>
        <v>0</v>
      </c>
      <c r="G56" s="77"/>
      <c r="K56" s="289">
        <f>D53+D54+D57+D58</f>
        <v>1831000</v>
      </c>
      <c r="M56" s="289">
        <f>F53+F54+F57+F58</f>
        <v>53541.64</v>
      </c>
    </row>
    <row r="57" spans="1:13" ht="15.75" x14ac:dyDescent="0.25">
      <c r="A57" s="74" t="s">
        <v>719</v>
      </c>
      <c r="B57" s="73" t="s">
        <v>728</v>
      </c>
      <c r="C57" s="74"/>
      <c r="D57" s="77">
        <f>Расходы!E35</f>
        <v>277000</v>
      </c>
      <c r="E57" s="77"/>
      <c r="F57" s="77">
        <f>Расходы!G35</f>
        <v>0</v>
      </c>
      <c r="G57" s="77"/>
    </row>
    <row r="58" spans="1:13" ht="15.75" x14ac:dyDescent="0.25">
      <c r="A58" s="74" t="s">
        <v>721</v>
      </c>
      <c r="B58" s="73" t="s">
        <v>729</v>
      </c>
      <c r="C58" s="74"/>
      <c r="D58" s="77">
        <v>148000</v>
      </c>
      <c r="E58" s="77"/>
      <c r="F58" s="214">
        <v>0</v>
      </c>
      <c r="G58" s="77"/>
      <c r="K58" s="289">
        <f>D55+D59</f>
        <v>1176000</v>
      </c>
      <c r="M58" s="289">
        <f>F55+F59</f>
        <v>18540.23</v>
      </c>
    </row>
    <row r="59" spans="1:13" ht="15.75" x14ac:dyDescent="0.25">
      <c r="A59" s="74" t="s">
        <v>723</v>
      </c>
      <c r="B59" s="73" t="s">
        <v>730</v>
      </c>
      <c r="C59" s="74"/>
      <c r="D59" s="77">
        <v>273000</v>
      </c>
      <c r="E59" s="77"/>
      <c r="F59" s="77">
        <v>0</v>
      </c>
      <c r="G59" s="77"/>
    </row>
    <row r="60" spans="1:13" ht="15.75" x14ac:dyDescent="0.25">
      <c r="A60" s="70" t="s">
        <v>731</v>
      </c>
      <c r="B60" s="69" t="s">
        <v>732</v>
      </c>
      <c r="C60" s="70" t="s">
        <v>733</v>
      </c>
      <c r="D60" s="79"/>
      <c r="E60" s="79"/>
      <c r="F60" s="216">
        <f>F61</f>
        <v>345600</v>
      </c>
      <c r="G60" s="79"/>
    </row>
    <row r="61" spans="1:13" ht="24.75" x14ac:dyDescent="0.25">
      <c r="A61" s="74" t="s">
        <v>734</v>
      </c>
      <c r="B61" s="69" t="s">
        <v>735</v>
      </c>
      <c r="C61" s="74" t="s">
        <v>736</v>
      </c>
      <c r="D61" s="137"/>
      <c r="E61" s="137"/>
      <c r="F61" s="215">
        <f>F62+F63</f>
        <v>345600</v>
      </c>
      <c r="G61" s="137"/>
    </row>
    <row r="62" spans="1:13" ht="24.75" x14ac:dyDescent="0.25">
      <c r="A62" s="74" t="s">
        <v>737</v>
      </c>
      <c r="B62" s="73" t="s">
        <v>738</v>
      </c>
      <c r="C62" s="74" t="s">
        <v>739</v>
      </c>
      <c r="D62" s="137"/>
      <c r="E62" s="137"/>
      <c r="F62" s="215"/>
      <c r="G62" s="137"/>
    </row>
    <row r="63" spans="1:13" ht="15.75" x14ac:dyDescent="0.25">
      <c r="A63" s="74" t="s">
        <v>740</v>
      </c>
      <c r="B63" s="74"/>
      <c r="C63" s="74" t="s">
        <v>741</v>
      </c>
      <c r="D63" s="137"/>
      <c r="E63" s="137"/>
      <c r="F63" s="215">
        <v>345600</v>
      </c>
      <c r="G63" s="137"/>
    </row>
    <row r="64" spans="1:13" x14ac:dyDescent="0.25">
      <c r="F64" s="115" t="s">
        <v>502</v>
      </c>
    </row>
    <row r="65" spans="1:6" x14ac:dyDescent="0.25">
      <c r="F65" s="138"/>
    </row>
    <row r="66" spans="1:6" ht="18.75" x14ac:dyDescent="0.3">
      <c r="A66" s="83" t="s">
        <v>793</v>
      </c>
      <c r="B66" s="82"/>
      <c r="C66" s="310" t="s">
        <v>794</v>
      </c>
      <c r="D66" s="311"/>
      <c r="F66" s="115"/>
    </row>
    <row r="67" spans="1:6" ht="18.75" x14ac:dyDescent="0.3">
      <c r="A67" s="82"/>
      <c r="B67" s="82"/>
      <c r="C67" s="82"/>
      <c r="F67" s="138"/>
    </row>
    <row r="68" spans="1:6" ht="15.75" x14ac:dyDescent="0.25">
      <c r="A68" s="99" t="s">
        <v>780</v>
      </c>
      <c r="B68" s="99"/>
      <c r="C68" s="99" t="s">
        <v>781</v>
      </c>
    </row>
    <row r="69" spans="1:6" ht="18.75" x14ac:dyDescent="0.3">
      <c r="A69" s="82"/>
      <c r="B69" s="82"/>
      <c r="C69" s="82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3"/>
  <sheetViews>
    <sheetView topLeftCell="A267" zoomScaleNormal="100" workbookViewId="0">
      <selection sqref="A1:G293"/>
    </sheetView>
  </sheetViews>
  <sheetFormatPr defaultRowHeight="15.75" x14ac:dyDescent="0.25"/>
  <cols>
    <col min="1" max="1" width="8.28515625" style="109" customWidth="1"/>
    <col min="2" max="2" width="23.7109375" style="109" customWidth="1"/>
    <col min="3" max="3" width="37.85546875" style="109" customWidth="1"/>
    <col min="4" max="4" width="15.42578125" style="84" customWidth="1"/>
    <col min="5" max="5" width="18.28515625" style="84" customWidth="1"/>
    <col min="6" max="6" width="14.140625" style="84" customWidth="1"/>
    <col min="7" max="7" width="16.28515625" style="98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3" t="s">
        <v>206</v>
      </c>
      <c r="B1" s="323"/>
      <c r="C1" s="323"/>
      <c r="D1" s="323"/>
      <c r="E1" s="323"/>
      <c r="F1" s="323"/>
      <c r="G1" s="323"/>
    </row>
    <row r="2" spans="1:12" x14ac:dyDescent="0.25">
      <c r="A2" s="100"/>
      <c r="B2" s="101"/>
      <c r="C2" s="324" t="s">
        <v>207</v>
      </c>
      <c r="D2" s="324"/>
      <c r="E2" s="324"/>
      <c r="G2" s="84"/>
    </row>
    <row r="3" spans="1:12" ht="15" x14ac:dyDescent="0.25">
      <c r="A3" s="323" t="s">
        <v>751</v>
      </c>
      <c r="B3" s="323"/>
      <c r="C3" s="323"/>
      <c r="D3" s="323"/>
      <c r="E3" s="325"/>
      <c r="F3" s="325"/>
      <c r="G3" s="325"/>
    </row>
    <row r="4" spans="1:12" ht="15" x14ac:dyDescent="0.25">
      <c r="A4" s="326" t="s">
        <v>805</v>
      </c>
      <c r="B4" s="326"/>
      <c r="C4" s="326"/>
      <c r="D4" s="326"/>
      <c r="E4" s="327"/>
      <c r="F4" s="327"/>
      <c r="G4" s="327"/>
    </row>
    <row r="5" spans="1:12" ht="78.75" x14ac:dyDescent="0.25">
      <c r="A5" s="102" t="s">
        <v>208</v>
      </c>
      <c r="B5" s="102" t="s">
        <v>209</v>
      </c>
      <c r="C5" s="235" t="s">
        <v>210</v>
      </c>
      <c r="D5" s="236" t="s">
        <v>211</v>
      </c>
      <c r="E5" s="236" t="s">
        <v>212</v>
      </c>
      <c r="F5" s="85" t="s">
        <v>213</v>
      </c>
      <c r="G5" s="85" t="s">
        <v>121</v>
      </c>
    </row>
    <row r="6" spans="1:12" x14ac:dyDescent="0.25">
      <c r="A6" s="80">
        <v>200</v>
      </c>
      <c r="B6" s="103" t="s">
        <v>500</v>
      </c>
      <c r="C6" s="108" t="s">
        <v>214</v>
      </c>
      <c r="D6" s="237">
        <f>D244</f>
        <v>500</v>
      </c>
      <c r="E6" s="237">
        <f>E7+E14+E19+E33+E42+E46+E208+E210+E223+E228+E233+E237+E244+E248+E258+E262+E277+E274+E286</f>
        <v>13035735</v>
      </c>
      <c r="F6" s="92">
        <f>F244</f>
        <v>0</v>
      </c>
      <c r="G6" s="71">
        <f>G7+G244+G14+G19+G33+G42+G46+G210+G223+G248+G262+G277+G208+G274+G228+G286</f>
        <v>189081.52999999997</v>
      </c>
    </row>
    <row r="7" spans="1:12" x14ac:dyDescent="0.25">
      <c r="A7" s="80">
        <v>200</v>
      </c>
      <c r="B7" s="103" t="s">
        <v>215</v>
      </c>
      <c r="C7" s="108" t="s">
        <v>216</v>
      </c>
      <c r="D7" s="150">
        <f>D8+D11</f>
        <v>0</v>
      </c>
      <c r="E7" s="238">
        <f>E9+E10</f>
        <v>0</v>
      </c>
      <c r="F7" s="86">
        <f>F8+F11</f>
        <v>0</v>
      </c>
      <c r="G7" s="72">
        <f>G9+G10</f>
        <v>0</v>
      </c>
    </row>
    <row r="8" spans="1:12" x14ac:dyDescent="0.25">
      <c r="A8" s="104">
        <v>200</v>
      </c>
      <c r="B8" s="105" t="s">
        <v>217</v>
      </c>
      <c r="C8" s="107" t="s">
        <v>218</v>
      </c>
      <c r="D8" s="150">
        <f>D9+D10</f>
        <v>0</v>
      </c>
      <c r="E8" s="239">
        <f>E7</f>
        <v>0</v>
      </c>
      <c r="F8" s="87">
        <f>F9+F10</f>
        <v>0</v>
      </c>
      <c r="G8" s="90">
        <f>G7</f>
        <v>0</v>
      </c>
    </row>
    <row r="9" spans="1:12" x14ac:dyDescent="0.25">
      <c r="A9" s="104">
        <v>200</v>
      </c>
      <c r="B9" s="105" t="s">
        <v>219</v>
      </c>
      <c r="C9" s="107" t="s">
        <v>220</v>
      </c>
      <c r="D9" s="150"/>
      <c r="E9" s="141"/>
      <c r="F9" s="75"/>
      <c r="G9" s="90"/>
    </row>
    <row r="10" spans="1:12" x14ac:dyDescent="0.25">
      <c r="A10" s="104"/>
      <c r="B10" s="105" t="s">
        <v>221</v>
      </c>
      <c r="C10" s="107" t="s">
        <v>222</v>
      </c>
      <c r="D10" s="150"/>
      <c r="E10" s="142"/>
      <c r="F10" s="75"/>
      <c r="G10" s="75"/>
    </row>
    <row r="11" spans="1:12" x14ac:dyDescent="0.25">
      <c r="A11" s="104">
        <v>200</v>
      </c>
      <c r="B11" s="105" t="s">
        <v>223</v>
      </c>
      <c r="C11" s="107" t="s">
        <v>224</v>
      </c>
      <c r="D11" s="150">
        <f>D12+D13</f>
        <v>0</v>
      </c>
      <c r="E11" s="150">
        <f>E12+E13</f>
        <v>0</v>
      </c>
      <c r="F11" s="86">
        <f>F12+F13</f>
        <v>0</v>
      </c>
      <c r="G11" s="86">
        <f>G12+G13</f>
        <v>0</v>
      </c>
    </row>
    <row r="12" spans="1:12" x14ac:dyDescent="0.25">
      <c r="A12" s="104">
        <v>200</v>
      </c>
      <c r="B12" s="105" t="s">
        <v>225</v>
      </c>
      <c r="C12" s="107" t="s">
        <v>220</v>
      </c>
      <c r="D12" s="150"/>
      <c r="E12" s="151"/>
      <c r="F12" s="92"/>
      <c r="G12" s="92"/>
    </row>
    <row r="13" spans="1:12" x14ac:dyDescent="0.25">
      <c r="A13" s="104"/>
      <c r="B13" s="105" t="s">
        <v>226</v>
      </c>
      <c r="C13" s="107" t="s">
        <v>222</v>
      </c>
      <c r="D13" s="150"/>
      <c r="E13" s="151"/>
      <c r="F13" s="92"/>
      <c r="G13" s="92"/>
    </row>
    <row r="14" spans="1:12" ht="51.75" x14ac:dyDescent="0.25">
      <c r="A14" s="80">
        <v>200</v>
      </c>
      <c r="B14" s="103" t="s">
        <v>227</v>
      </c>
      <c r="C14" s="108" t="s">
        <v>228</v>
      </c>
      <c r="D14" s="150">
        <f>D15+D17</f>
        <v>0</v>
      </c>
      <c r="E14" s="150">
        <f>E15+E17</f>
        <v>0</v>
      </c>
      <c r="F14" s="86">
        <f>F15+F17</f>
        <v>0</v>
      </c>
      <c r="G14" s="71">
        <f>G15+G17</f>
        <v>0</v>
      </c>
    </row>
    <row r="15" spans="1:12" x14ac:dyDescent="0.25">
      <c r="A15" s="104">
        <v>200</v>
      </c>
      <c r="B15" s="105" t="s">
        <v>217</v>
      </c>
      <c r="C15" s="107" t="s">
        <v>218</v>
      </c>
      <c r="D15" s="150">
        <f>D16</f>
        <v>0</v>
      </c>
      <c r="E15" s="141">
        <f>E16</f>
        <v>0</v>
      </c>
      <c r="F15" s="87">
        <f>F16</f>
        <v>0</v>
      </c>
      <c r="G15" s="93">
        <f>G16</f>
        <v>0</v>
      </c>
      <c r="J15" s="223">
        <f>E23+E28+E35+E39+E67+E211+E250+E264+E279+E280+E27+E283</f>
        <v>4281400</v>
      </c>
      <c r="L15" s="223">
        <f>G23+G28+G35+G39+G67+G211+G250+G279+G280+G264+G27+G283</f>
        <v>130732.57999999999</v>
      </c>
    </row>
    <row r="16" spans="1:12" x14ac:dyDescent="0.25">
      <c r="A16" s="104">
        <v>200</v>
      </c>
      <c r="B16" s="105" t="s">
        <v>229</v>
      </c>
      <c r="C16" s="107" t="s">
        <v>220</v>
      </c>
      <c r="D16" s="150"/>
      <c r="E16" s="141"/>
      <c r="F16" s="75"/>
      <c r="G16" s="75"/>
    </row>
    <row r="17" spans="1:15" x14ac:dyDescent="0.25">
      <c r="A17" s="104">
        <v>200</v>
      </c>
      <c r="B17" s="105" t="s">
        <v>223</v>
      </c>
      <c r="C17" s="107" t="s">
        <v>224</v>
      </c>
      <c r="D17" s="150">
        <f>D18</f>
        <v>0</v>
      </c>
      <c r="E17" s="150">
        <f>E18</f>
        <v>0</v>
      </c>
      <c r="F17" s="86">
        <f>F18</f>
        <v>0</v>
      </c>
      <c r="G17" s="86">
        <f>G18</f>
        <v>0</v>
      </c>
    </row>
    <row r="18" spans="1:15" x14ac:dyDescent="0.25">
      <c r="A18" s="104">
        <v>200</v>
      </c>
      <c r="B18" s="105" t="s">
        <v>230</v>
      </c>
      <c r="C18" s="107" t="s">
        <v>220</v>
      </c>
      <c r="D18" s="150"/>
      <c r="E18" s="151"/>
      <c r="F18" s="92"/>
      <c r="G18" s="92"/>
    </row>
    <row r="19" spans="1:15" ht="26.25" x14ac:dyDescent="0.25">
      <c r="A19" s="80">
        <v>200</v>
      </c>
      <c r="B19" s="103" t="s">
        <v>231</v>
      </c>
      <c r="C19" s="108" t="s">
        <v>232</v>
      </c>
      <c r="D19" s="150">
        <f>D20+D24+D28+D31</f>
        <v>0</v>
      </c>
      <c r="E19" s="150">
        <f>E20+E24+E28+E31</f>
        <v>2419600</v>
      </c>
      <c r="F19" s="86">
        <f>F20+F24+F28+F31</f>
        <v>0</v>
      </c>
      <c r="G19" s="71">
        <f>G20+G24+G28+G31</f>
        <v>72081.87</v>
      </c>
    </row>
    <row r="20" spans="1:15" ht="39" x14ac:dyDescent="0.25">
      <c r="A20" s="104">
        <v>200</v>
      </c>
      <c r="B20" s="105" t="s">
        <v>233</v>
      </c>
      <c r="C20" s="107" t="s">
        <v>234</v>
      </c>
      <c r="D20" s="150">
        <f>D23</f>
        <v>0</v>
      </c>
      <c r="E20" s="240">
        <f>E23+E27</f>
        <v>916000</v>
      </c>
      <c r="F20" s="86">
        <f>F23</f>
        <v>0</v>
      </c>
      <c r="G20" s="71">
        <f>G23+G27</f>
        <v>33790.11</v>
      </c>
    </row>
    <row r="21" spans="1:15" x14ac:dyDescent="0.25">
      <c r="A21" s="80">
        <v>200</v>
      </c>
      <c r="B21" s="105" t="s">
        <v>235</v>
      </c>
      <c r="C21" s="107" t="s">
        <v>236</v>
      </c>
      <c r="D21" s="140"/>
      <c r="E21" s="142"/>
      <c r="F21" s="75"/>
      <c r="G21" s="75"/>
    </row>
    <row r="22" spans="1:15" ht="26.25" x14ac:dyDescent="0.25">
      <c r="A22" s="80">
        <v>200</v>
      </c>
      <c r="B22" s="105" t="s">
        <v>237</v>
      </c>
      <c r="C22" s="107" t="s">
        <v>238</v>
      </c>
      <c r="D22" s="140"/>
      <c r="E22" s="142"/>
      <c r="F22" s="75"/>
      <c r="G22" s="75"/>
    </row>
    <row r="23" spans="1:15" x14ac:dyDescent="0.25">
      <c r="A23" s="104">
        <v>200</v>
      </c>
      <c r="B23" s="105" t="s">
        <v>239</v>
      </c>
      <c r="C23" s="107" t="s">
        <v>220</v>
      </c>
      <c r="D23" s="140"/>
      <c r="E23" s="141">
        <v>916000</v>
      </c>
      <c r="F23" s="75"/>
      <c r="G23" s="75">
        <v>33790.11</v>
      </c>
      <c r="J23" s="223"/>
      <c r="L23" s="1">
        <v>503</v>
      </c>
    </row>
    <row r="24" spans="1:15" ht="0.75" hidden="1" customHeight="1" x14ac:dyDescent="0.25">
      <c r="A24" s="104">
        <v>200</v>
      </c>
      <c r="B24" s="105" t="s">
        <v>240</v>
      </c>
      <c r="C24" s="107" t="s">
        <v>241</v>
      </c>
      <c r="D24" s="140">
        <f>D25+D26</f>
        <v>0</v>
      </c>
      <c r="E24" s="140">
        <f>E25+E26</f>
        <v>0</v>
      </c>
      <c r="F24" s="87">
        <f>F25+F26</f>
        <v>0</v>
      </c>
      <c r="G24" s="87">
        <f>G25+G26</f>
        <v>0</v>
      </c>
    </row>
    <row r="25" spans="1:15" hidden="1" x14ac:dyDescent="0.25">
      <c r="A25" s="104">
        <v>200</v>
      </c>
      <c r="B25" s="105" t="s">
        <v>242</v>
      </c>
      <c r="C25" s="107" t="s">
        <v>220</v>
      </c>
      <c r="D25" s="140"/>
      <c r="E25" s="142"/>
      <c r="F25" s="75"/>
      <c r="G25" s="75"/>
    </row>
    <row r="26" spans="1:15" hidden="1" x14ac:dyDescent="0.25">
      <c r="A26" s="104"/>
      <c r="B26" s="105" t="s">
        <v>243</v>
      </c>
      <c r="C26" s="107" t="s">
        <v>222</v>
      </c>
      <c r="D26" s="140"/>
      <c r="E26" s="142"/>
      <c r="F26" s="75"/>
      <c r="G26" s="75"/>
    </row>
    <row r="27" spans="1:15" ht="28.5" customHeight="1" x14ac:dyDescent="0.25">
      <c r="A27" s="104">
        <v>200</v>
      </c>
      <c r="B27" s="105" t="s">
        <v>244</v>
      </c>
      <c r="C27" s="107" t="s">
        <v>222</v>
      </c>
      <c r="D27" s="140"/>
      <c r="E27" s="141">
        <v>0</v>
      </c>
      <c r="F27" s="75"/>
      <c r="G27" s="75">
        <v>0</v>
      </c>
    </row>
    <row r="28" spans="1:15" ht="64.5" x14ac:dyDescent="0.25">
      <c r="A28" s="104">
        <v>200</v>
      </c>
      <c r="B28" s="105" t="s">
        <v>245</v>
      </c>
      <c r="C28" s="107" t="s">
        <v>246</v>
      </c>
      <c r="D28" s="140">
        <f>D29+D30</f>
        <v>0</v>
      </c>
      <c r="E28" s="140">
        <f>E29+E30</f>
        <v>1393000</v>
      </c>
      <c r="F28" s="87">
        <f>F29+F30</f>
        <v>0</v>
      </c>
      <c r="G28" s="93">
        <f>G29+G30</f>
        <v>38291.760000000002</v>
      </c>
      <c r="L28" s="224">
        <f>E167+E214</f>
        <v>893635</v>
      </c>
      <c r="M28" s="224">
        <f>G167+G214</f>
        <v>58348.95</v>
      </c>
      <c r="O28" s="224">
        <f>L28-M28</f>
        <v>835286.05</v>
      </c>
    </row>
    <row r="29" spans="1:15" x14ac:dyDescent="0.25">
      <c r="A29" s="104">
        <v>200</v>
      </c>
      <c r="B29" s="105" t="s">
        <v>247</v>
      </c>
      <c r="C29" s="107" t="s">
        <v>220</v>
      </c>
      <c r="D29" s="140"/>
      <c r="E29" s="141">
        <v>1393000</v>
      </c>
      <c r="F29" s="75"/>
      <c r="G29" s="90">
        <v>38291.760000000002</v>
      </c>
    </row>
    <row r="30" spans="1:15" x14ac:dyDescent="0.25">
      <c r="A30" s="104">
        <v>200</v>
      </c>
      <c r="B30" s="105" t="s">
        <v>248</v>
      </c>
      <c r="C30" s="107" t="s">
        <v>222</v>
      </c>
      <c r="D30" s="140"/>
      <c r="E30" s="141">
        <v>0</v>
      </c>
      <c r="F30" s="75"/>
      <c r="G30" s="75">
        <v>0</v>
      </c>
    </row>
    <row r="31" spans="1:15" ht="26.25" x14ac:dyDescent="0.25">
      <c r="A31" s="104">
        <v>200</v>
      </c>
      <c r="B31" s="105" t="s">
        <v>249</v>
      </c>
      <c r="C31" s="107" t="s">
        <v>250</v>
      </c>
      <c r="D31" s="140">
        <f>D32</f>
        <v>0</v>
      </c>
      <c r="E31" s="140">
        <f>E32</f>
        <v>110600</v>
      </c>
      <c r="F31" s="87">
        <f>F32</f>
        <v>0</v>
      </c>
      <c r="G31" s="93">
        <f>G32</f>
        <v>0</v>
      </c>
    </row>
    <row r="32" spans="1:15" x14ac:dyDescent="0.25">
      <c r="A32" s="104">
        <v>200</v>
      </c>
      <c r="B32" s="105" t="s">
        <v>251</v>
      </c>
      <c r="C32" s="107" t="s">
        <v>220</v>
      </c>
      <c r="D32" s="140"/>
      <c r="E32" s="141">
        <v>110600</v>
      </c>
      <c r="F32" s="75"/>
      <c r="G32" s="75">
        <v>0</v>
      </c>
    </row>
    <row r="33" spans="1:7" ht="51.75" x14ac:dyDescent="0.25">
      <c r="A33" s="80">
        <v>200</v>
      </c>
      <c r="B33" s="103" t="s">
        <v>252</v>
      </c>
      <c r="C33" s="108" t="s">
        <v>253</v>
      </c>
      <c r="D33" s="150">
        <f>D34+D36+D38+D40</f>
        <v>0</v>
      </c>
      <c r="E33" s="150">
        <f>E34+E36+E38+E40</f>
        <v>731400</v>
      </c>
      <c r="F33" s="86">
        <f>F34+F36+F38+F40</f>
        <v>0</v>
      </c>
      <c r="G33" s="71">
        <f>G34+G36+G38+G40</f>
        <v>0</v>
      </c>
    </row>
    <row r="34" spans="1:7" ht="39" x14ac:dyDescent="0.25">
      <c r="A34" s="104">
        <v>200</v>
      </c>
      <c r="B34" s="105" t="s">
        <v>233</v>
      </c>
      <c r="C34" s="107" t="s">
        <v>234</v>
      </c>
      <c r="D34" s="140">
        <f>D35</f>
        <v>0</v>
      </c>
      <c r="E34" s="140">
        <f>E35</f>
        <v>277000</v>
      </c>
      <c r="F34" s="87">
        <f>F35</f>
        <v>0</v>
      </c>
      <c r="G34" s="93">
        <f>G35</f>
        <v>0</v>
      </c>
    </row>
    <row r="35" spans="1:7" x14ac:dyDescent="0.25">
      <c r="A35" s="104">
        <v>200</v>
      </c>
      <c r="B35" s="105" t="s">
        <v>254</v>
      </c>
      <c r="C35" s="107" t="s">
        <v>255</v>
      </c>
      <c r="D35" s="140"/>
      <c r="E35" s="141">
        <v>277000</v>
      </c>
      <c r="F35" s="75"/>
      <c r="G35" s="75">
        <v>0</v>
      </c>
    </row>
    <row r="36" spans="1:7" ht="51.75" hidden="1" x14ac:dyDescent="0.25">
      <c r="A36" s="104">
        <v>200</v>
      </c>
      <c r="B36" s="105" t="s">
        <v>240</v>
      </c>
      <c r="C36" s="107" t="s">
        <v>241</v>
      </c>
      <c r="D36" s="140">
        <f>D37</f>
        <v>0</v>
      </c>
      <c r="E36" s="140">
        <f>E37</f>
        <v>0</v>
      </c>
      <c r="F36" s="87">
        <f>F37</f>
        <v>0</v>
      </c>
      <c r="G36" s="87">
        <f>G37</f>
        <v>0</v>
      </c>
    </row>
    <row r="37" spans="1:7" hidden="1" x14ac:dyDescent="0.25">
      <c r="A37" s="104">
        <v>200</v>
      </c>
      <c r="B37" s="105" t="s">
        <v>256</v>
      </c>
      <c r="C37" s="107" t="s">
        <v>255</v>
      </c>
      <c r="D37" s="140"/>
      <c r="E37" s="142"/>
      <c r="F37" s="75"/>
      <c r="G37" s="75"/>
    </row>
    <row r="38" spans="1:7" ht="64.5" x14ac:dyDescent="0.25">
      <c r="A38" s="104">
        <v>200</v>
      </c>
      <c r="B38" s="105" t="s">
        <v>245</v>
      </c>
      <c r="C38" s="107" t="s">
        <v>246</v>
      </c>
      <c r="D38" s="140">
        <f>D39</f>
        <v>0</v>
      </c>
      <c r="E38" s="140">
        <f>E39</f>
        <v>421000</v>
      </c>
      <c r="F38" s="87">
        <f>F39</f>
        <v>0</v>
      </c>
      <c r="G38" s="93">
        <f>G39</f>
        <v>0</v>
      </c>
    </row>
    <row r="39" spans="1:7" x14ac:dyDescent="0.25">
      <c r="A39" s="104">
        <v>200</v>
      </c>
      <c r="B39" s="105" t="s">
        <v>257</v>
      </c>
      <c r="C39" s="107" t="s">
        <v>255</v>
      </c>
      <c r="D39" s="140"/>
      <c r="E39" s="141">
        <v>421000</v>
      </c>
      <c r="F39" s="75"/>
      <c r="G39" s="75">
        <v>0</v>
      </c>
    </row>
    <row r="40" spans="1:7" ht="26.25" x14ac:dyDescent="0.25">
      <c r="A40" s="104">
        <v>200</v>
      </c>
      <c r="B40" s="105" t="s">
        <v>249</v>
      </c>
      <c r="C40" s="107" t="s">
        <v>250</v>
      </c>
      <c r="D40" s="140">
        <f>D41</f>
        <v>0</v>
      </c>
      <c r="E40" s="140">
        <f>E41</f>
        <v>33400</v>
      </c>
      <c r="F40" s="87">
        <f>F41</f>
        <v>0</v>
      </c>
      <c r="G40" s="94">
        <f>G41</f>
        <v>0</v>
      </c>
    </row>
    <row r="41" spans="1:7" x14ac:dyDescent="0.25">
      <c r="A41" s="104">
        <v>200</v>
      </c>
      <c r="B41" s="105" t="s">
        <v>258</v>
      </c>
      <c r="C41" s="107" t="s">
        <v>255</v>
      </c>
      <c r="D41" s="140"/>
      <c r="E41" s="141">
        <v>33400</v>
      </c>
      <c r="F41" s="75"/>
      <c r="G41" s="75">
        <v>0</v>
      </c>
    </row>
    <row r="42" spans="1:7" ht="39" x14ac:dyDescent="0.25">
      <c r="A42" s="104">
        <v>200</v>
      </c>
      <c r="B42" s="103" t="s">
        <v>259</v>
      </c>
      <c r="C42" s="241" t="s">
        <v>260</v>
      </c>
      <c r="D42" s="140"/>
      <c r="E42" s="142">
        <f>E43</f>
        <v>5202400</v>
      </c>
      <c r="F42" s="75"/>
      <c r="G42" s="75">
        <f>G43</f>
        <v>0</v>
      </c>
    </row>
    <row r="43" spans="1:7" x14ac:dyDescent="0.25">
      <c r="A43" s="80">
        <v>200</v>
      </c>
      <c r="B43" s="106" t="s">
        <v>261</v>
      </c>
      <c r="C43" s="108" t="s">
        <v>262</v>
      </c>
      <c r="D43" s="140"/>
      <c r="E43" s="142">
        <f>E44</f>
        <v>5202400</v>
      </c>
      <c r="F43" s="75"/>
      <c r="G43" s="75">
        <f>G44</f>
        <v>0</v>
      </c>
    </row>
    <row r="44" spans="1:7" x14ac:dyDescent="0.25">
      <c r="A44" s="104">
        <v>200</v>
      </c>
      <c r="B44" s="105" t="s">
        <v>263</v>
      </c>
      <c r="C44" s="107" t="s">
        <v>264</v>
      </c>
      <c r="D44" s="140"/>
      <c r="E44" s="142">
        <f>E45</f>
        <v>5202400</v>
      </c>
      <c r="F44" s="75"/>
      <c r="G44" s="75">
        <f>G45</f>
        <v>0</v>
      </c>
    </row>
    <row r="45" spans="1:7" x14ac:dyDescent="0.25">
      <c r="A45" s="104">
        <v>200</v>
      </c>
      <c r="B45" s="105" t="s">
        <v>265</v>
      </c>
      <c r="C45" s="107" t="s">
        <v>266</v>
      </c>
      <c r="D45" s="140"/>
      <c r="E45" s="142">
        <v>5202400</v>
      </c>
      <c r="F45" s="75"/>
      <c r="G45" s="75">
        <v>0</v>
      </c>
    </row>
    <row r="46" spans="1:7" ht="38.25" customHeight="1" x14ac:dyDescent="0.25">
      <c r="A46" s="80">
        <v>200</v>
      </c>
      <c r="B46" s="103" t="s">
        <v>267</v>
      </c>
      <c r="C46" s="108" t="s">
        <v>268</v>
      </c>
      <c r="D46" s="150">
        <f>D47+D67+D92+D111+D130+D137+D143+D148+D158+D167+D179+D186+D217</f>
        <v>0</v>
      </c>
      <c r="E46" s="238">
        <f>E67+E92+E111+E137+E143+E158+E167+E186+E130</f>
        <v>3657600</v>
      </c>
      <c r="F46" s="72">
        <f>F47+F67+F92+F111+F130+F137+F143+F148+F158+F167+F179+F186+F217</f>
        <v>0</v>
      </c>
      <c r="G46" s="72">
        <f>G67+G130+G92+G137+G143+G148+G158+G167+G179+G186+G111</f>
        <v>53353.4</v>
      </c>
    </row>
    <row r="47" spans="1:7" ht="63.75" hidden="1" customHeight="1" x14ac:dyDescent="0.25">
      <c r="A47" s="80">
        <v>200</v>
      </c>
      <c r="B47" s="103" t="s">
        <v>240</v>
      </c>
      <c r="C47" s="108" t="s">
        <v>241</v>
      </c>
      <c r="D47" s="150">
        <f>D49+D57+D58</f>
        <v>0</v>
      </c>
      <c r="E47" s="240">
        <f>E49+E57+E58</f>
        <v>0</v>
      </c>
      <c r="F47" s="86">
        <f>F49+F57+F58</f>
        <v>0</v>
      </c>
      <c r="G47" s="86">
        <f>G49+G57+G58</f>
        <v>0</v>
      </c>
    </row>
    <row r="48" spans="1:7" hidden="1" x14ac:dyDescent="0.25">
      <c r="A48" s="104">
        <v>200</v>
      </c>
      <c r="B48" s="105" t="s">
        <v>269</v>
      </c>
      <c r="C48" s="107" t="s">
        <v>236</v>
      </c>
      <c r="D48" s="140"/>
      <c r="E48" s="239"/>
      <c r="F48" s="75"/>
      <c r="G48" s="75"/>
    </row>
    <row r="49" spans="1:7" hidden="1" x14ac:dyDescent="0.25">
      <c r="A49" s="104">
        <v>200</v>
      </c>
      <c r="B49" s="105" t="s">
        <v>270</v>
      </c>
      <c r="C49" s="107" t="s">
        <v>264</v>
      </c>
      <c r="D49" s="140">
        <f>D50+D51+D52+D53+D54+D55+D56</f>
        <v>0</v>
      </c>
      <c r="E49" s="239">
        <f>E50+E51+E52+E53+E54+E55+E56</f>
        <v>0</v>
      </c>
      <c r="F49" s="87">
        <f>F50+F51+F52+F53+F54+F55+F56</f>
        <v>0</v>
      </c>
      <c r="G49" s="87">
        <f>G50+G51+G52+G53+G54+G55+G56</f>
        <v>0</v>
      </c>
    </row>
    <row r="50" spans="1:7" hidden="1" x14ac:dyDescent="0.25">
      <c r="A50" s="104">
        <v>200</v>
      </c>
      <c r="B50" s="105" t="s">
        <v>271</v>
      </c>
      <c r="C50" s="107" t="s">
        <v>272</v>
      </c>
      <c r="D50" s="140"/>
      <c r="E50" s="239"/>
      <c r="F50" s="75"/>
      <c r="G50" s="75"/>
    </row>
    <row r="51" spans="1:7" hidden="1" x14ac:dyDescent="0.25">
      <c r="A51" s="104">
        <v>200</v>
      </c>
      <c r="B51" s="105" t="s">
        <v>273</v>
      </c>
      <c r="C51" s="107" t="s">
        <v>274</v>
      </c>
      <c r="D51" s="140"/>
      <c r="E51" s="239"/>
      <c r="F51" s="75"/>
      <c r="G51" s="75"/>
    </row>
    <row r="52" spans="1:7" hidden="1" x14ac:dyDescent="0.25">
      <c r="A52" s="104">
        <v>200</v>
      </c>
      <c r="B52" s="105" t="s">
        <v>275</v>
      </c>
      <c r="C52" s="107" t="s">
        <v>266</v>
      </c>
      <c r="D52" s="140"/>
      <c r="E52" s="239"/>
      <c r="F52" s="75"/>
      <c r="G52" s="75"/>
    </row>
    <row r="53" spans="1:7" hidden="1" x14ac:dyDescent="0.25">
      <c r="A53" s="104">
        <v>200</v>
      </c>
      <c r="B53" s="105" t="s">
        <v>276</v>
      </c>
      <c r="C53" s="107" t="s">
        <v>277</v>
      </c>
      <c r="D53" s="140"/>
      <c r="E53" s="239"/>
      <c r="F53" s="75"/>
      <c r="G53" s="75"/>
    </row>
    <row r="54" spans="1:7" hidden="1" x14ac:dyDescent="0.25">
      <c r="A54" s="104"/>
      <c r="B54" s="105" t="s">
        <v>278</v>
      </c>
      <c r="C54" s="107" t="s">
        <v>279</v>
      </c>
      <c r="D54" s="140"/>
      <c r="E54" s="239"/>
      <c r="F54" s="75"/>
      <c r="G54" s="75"/>
    </row>
    <row r="55" spans="1:7" ht="26.25" hidden="1" x14ac:dyDescent="0.25">
      <c r="A55" s="104"/>
      <c r="B55" s="105" t="s">
        <v>280</v>
      </c>
      <c r="C55" s="107" t="s">
        <v>281</v>
      </c>
      <c r="D55" s="140"/>
      <c r="E55" s="239"/>
      <c r="F55" s="75"/>
      <c r="G55" s="75"/>
    </row>
    <row r="56" spans="1:7" ht="39" hidden="1" x14ac:dyDescent="0.25">
      <c r="A56" s="104"/>
      <c r="B56" s="105" t="s">
        <v>282</v>
      </c>
      <c r="C56" s="107" t="s">
        <v>283</v>
      </c>
      <c r="D56" s="140"/>
      <c r="E56" s="239"/>
      <c r="F56" s="75"/>
      <c r="G56" s="75"/>
    </row>
    <row r="57" spans="1:7" hidden="1" x14ac:dyDescent="0.25">
      <c r="A57" s="104">
        <v>200</v>
      </c>
      <c r="B57" s="105" t="s">
        <v>284</v>
      </c>
      <c r="C57" s="107" t="s">
        <v>285</v>
      </c>
      <c r="D57" s="140"/>
      <c r="E57" s="239"/>
      <c r="F57" s="75"/>
      <c r="G57" s="75"/>
    </row>
    <row r="58" spans="1:7" hidden="1" x14ac:dyDescent="0.25">
      <c r="A58" s="104">
        <v>200</v>
      </c>
      <c r="B58" s="105" t="s">
        <v>286</v>
      </c>
      <c r="C58" s="107" t="s">
        <v>287</v>
      </c>
      <c r="D58" s="140">
        <f>D59+D60</f>
        <v>0</v>
      </c>
      <c r="E58" s="239">
        <f>E59+E60</f>
        <v>0</v>
      </c>
      <c r="F58" s="87">
        <f>F59+F60</f>
        <v>0</v>
      </c>
      <c r="G58" s="87">
        <f>G59+G60</f>
        <v>0</v>
      </c>
    </row>
    <row r="59" spans="1:7" hidden="1" x14ac:dyDescent="0.25">
      <c r="A59" s="104">
        <v>200</v>
      </c>
      <c r="B59" s="105" t="s">
        <v>288</v>
      </c>
      <c r="C59" s="107" t="s">
        <v>289</v>
      </c>
      <c r="D59" s="140"/>
      <c r="E59" s="239"/>
      <c r="F59" s="75"/>
      <c r="G59" s="75"/>
    </row>
    <row r="60" spans="1:7" ht="26.25" hidden="1" x14ac:dyDescent="0.25">
      <c r="A60" s="104">
        <v>200</v>
      </c>
      <c r="B60" s="105" t="s">
        <v>290</v>
      </c>
      <c r="C60" s="107" t="s">
        <v>291</v>
      </c>
      <c r="D60" s="140">
        <f>D61+D62+D63+D64+D65+D66</f>
        <v>0</v>
      </c>
      <c r="E60" s="239">
        <f>E61+E62+E63+E64+E65+E66</f>
        <v>0</v>
      </c>
      <c r="F60" s="87">
        <f>F61+F62+F63+F64+F65+F66</f>
        <v>0</v>
      </c>
      <c r="G60" s="87">
        <f>G61+G62+G63+G64+G65+G66</f>
        <v>0</v>
      </c>
    </row>
    <row r="61" spans="1:7" hidden="1" x14ac:dyDescent="0.25">
      <c r="A61" s="104"/>
      <c r="B61" s="105" t="s">
        <v>292</v>
      </c>
      <c r="C61" s="107" t="s">
        <v>293</v>
      </c>
      <c r="D61" s="140"/>
      <c r="E61" s="239"/>
      <c r="F61" s="75"/>
      <c r="G61" s="75"/>
    </row>
    <row r="62" spans="1:7" ht="26.25" hidden="1" x14ac:dyDescent="0.25">
      <c r="A62" s="104"/>
      <c r="B62" s="105" t="s">
        <v>294</v>
      </c>
      <c r="C62" s="107" t="s">
        <v>295</v>
      </c>
      <c r="D62" s="140"/>
      <c r="E62" s="239"/>
      <c r="F62" s="75"/>
      <c r="G62" s="75"/>
    </row>
    <row r="63" spans="1:7" ht="26.25" hidden="1" x14ac:dyDescent="0.25">
      <c r="A63" s="104"/>
      <c r="B63" s="105" t="s">
        <v>296</v>
      </c>
      <c r="C63" s="107" t="s">
        <v>297</v>
      </c>
      <c r="D63" s="140"/>
      <c r="E63" s="239"/>
      <c r="F63" s="75"/>
      <c r="G63" s="75"/>
    </row>
    <row r="64" spans="1:7" hidden="1" x14ac:dyDescent="0.25">
      <c r="A64" s="104"/>
      <c r="B64" s="105" t="s">
        <v>298</v>
      </c>
      <c r="C64" s="107" t="s">
        <v>299</v>
      </c>
      <c r="D64" s="140"/>
      <c r="E64" s="239"/>
      <c r="F64" s="75"/>
      <c r="G64" s="75"/>
    </row>
    <row r="65" spans="1:7" ht="26.25" hidden="1" x14ac:dyDescent="0.25">
      <c r="A65" s="104"/>
      <c r="B65" s="105" t="s">
        <v>300</v>
      </c>
      <c r="C65" s="107" t="s">
        <v>301</v>
      </c>
      <c r="D65" s="140"/>
      <c r="E65" s="239"/>
      <c r="F65" s="75"/>
      <c r="G65" s="75"/>
    </row>
    <row r="66" spans="1:7" ht="26.25" hidden="1" x14ac:dyDescent="0.25">
      <c r="A66" s="104"/>
      <c r="B66" s="105" t="s">
        <v>302</v>
      </c>
      <c r="C66" s="107" t="s">
        <v>303</v>
      </c>
      <c r="D66" s="140"/>
      <c r="E66" s="239"/>
      <c r="F66" s="75"/>
      <c r="G66" s="75"/>
    </row>
    <row r="67" spans="1:7" ht="64.5" x14ac:dyDescent="0.25">
      <c r="A67" s="80">
        <v>200</v>
      </c>
      <c r="B67" s="103" t="s">
        <v>245</v>
      </c>
      <c r="C67" s="108" t="s">
        <v>246</v>
      </c>
      <c r="D67" s="150"/>
      <c r="E67" s="240">
        <f>E69+E79+E80</f>
        <v>1168400</v>
      </c>
      <c r="F67" s="92"/>
      <c r="G67" s="92">
        <f>G69+G80</f>
        <v>53353.4</v>
      </c>
    </row>
    <row r="68" spans="1:7" x14ac:dyDescent="0.25">
      <c r="A68" s="104">
        <v>200</v>
      </c>
      <c r="B68" s="105" t="s">
        <v>304</v>
      </c>
      <c r="C68" s="107" t="s">
        <v>236</v>
      </c>
      <c r="D68" s="140"/>
      <c r="E68" s="142"/>
      <c r="F68" s="75"/>
      <c r="G68" s="75"/>
    </row>
    <row r="69" spans="1:7" x14ac:dyDescent="0.25">
      <c r="A69" s="104">
        <v>200</v>
      </c>
      <c r="B69" s="105" t="s">
        <v>305</v>
      </c>
      <c r="C69" s="107" t="s">
        <v>264</v>
      </c>
      <c r="D69" s="140">
        <f>D70+D71+D72+D73+D74+D75+D76+D77+D78</f>
        <v>0</v>
      </c>
      <c r="E69" s="140">
        <f>E70+E71+E72+E73+E74+E75+E76+E77+E78</f>
        <v>900700</v>
      </c>
      <c r="F69" s="87">
        <f>F70+F71+F72+F73+F74+F75+F76+F77+F78</f>
        <v>0</v>
      </c>
      <c r="G69" s="93">
        <f>G70+G71+G72+G73+G74+G75+G76+G77+G78</f>
        <v>37324.9</v>
      </c>
    </row>
    <row r="70" spans="1:7" x14ac:dyDescent="0.25">
      <c r="A70" s="104">
        <v>200</v>
      </c>
      <c r="B70" s="105" t="s">
        <v>306</v>
      </c>
      <c r="C70" s="107" t="s">
        <v>272</v>
      </c>
      <c r="D70" s="140"/>
      <c r="E70" s="141">
        <v>48600</v>
      </c>
      <c r="F70" s="75"/>
      <c r="G70" s="75">
        <v>2966.9</v>
      </c>
    </row>
    <row r="71" spans="1:7" x14ac:dyDescent="0.25">
      <c r="A71" s="104">
        <v>200</v>
      </c>
      <c r="B71" s="105" t="s">
        <v>307</v>
      </c>
      <c r="C71" s="107" t="s">
        <v>308</v>
      </c>
      <c r="D71" s="140"/>
      <c r="E71" s="141"/>
      <c r="F71" s="75"/>
      <c r="G71" s="75"/>
    </row>
    <row r="72" spans="1:7" x14ac:dyDescent="0.25">
      <c r="A72" s="104">
        <v>200</v>
      </c>
      <c r="B72" s="105" t="s">
        <v>309</v>
      </c>
      <c r="C72" s="107" t="s">
        <v>274</v>
      </c>
      <c r="D72" s="140"/>
      <c r="E72" s="141">
        <v>1700</v>
      </c>
      <c r="F72" s="75"/>
      <c r="G72" s="75">
        <v>0</v>
      </c>
    </row>
    <row r="73" spans="1:7" x14ac:dyDescent="0.25">
      <c r="A73" s="104">
        <v>200</v>
      </c>
      <c r="B73" s="105" t="s">
        <v>310</v>
      </c>
      <c r="C73" s="107" t="s">
        <v>311</v>
      </c>
      <c r="D73" s="140"/>
      <c r="E73" s="141"/>
      <c r="F73" s="75"/>
      <c r="G73" s="75"/>
    </row>
    <row r="74" spans="1:7" x14ac:dyDescent="0.25">
      <c r="A74" s="104">
        <v>200</v>
      </c>
      <c r="B74" s="105" t="s">
        <v>312</v>
      </c>
      <c r="C74" s="107" t="s">
        <v>266</v>
      </c>
      <c r="D74" s="140"/>
      <c r="E74" s="141">
        <v>205900</v>
      </c>
      <c r="F74" s="75"/>
      <c r="G74" s="75">
        <v>34358</v>
      </c>
    </row>
    <row r="75" spans="1:7" x14ac:dyDescent="0.25">
      <c r="A75" s="104">
        <v>200</v>
      </c>
      <c r="B75" s="105" t="s">
        <v>313</v>
      </c>
      <c r="C75" s="107" t="s">
        <v>277</v>
      </c>
      <c r="D75" s="140"/>
      <c r="E75" s="141">
        <v>632500</v>
      </c>
      <c r="F75" s="75"/>
      <c r="G75" s="75">
        <v>0</v>
      </c>
    </row>
    <row r="76" spans="1:7" x14ac:dyDescent="0.25">
      <c r="A76" s="104">
        <v>200</v>
      </c>
      <c r="B76" s="105" t="s">
        <v>314</v>
      </c>
      <c r="C76" s="107" t="s">
        <v>279</v>
      </c>
      <c r="D76" s="140"/>
      <c r="E76" s="141">
        <v>12000</v>
      </c>
      <c r="F76" s="75"/>
      <c r="G76" s="75">
        <v>0</v>
      </c>
    </row>
    <row r="77" spans="1:7" ht="26.25" x14ac:dyDescent="0.25">
      <c r="A77" s="104">
        <v>200</v>
      </c>
      <c r="B77" s="105" t="s">
        <v>315</v>
      </c>
      <c r="C77" s="107" t="s">
        <v>281</v>
      </c>
      <c r="D77" s="140"/>
      <c r="E77" s="142"/>
      <c r="F77" s="75"/>
      <c r="G77" s="75"/>
    </row>
    <row r="78" spans="1:7" ht="39" x14ac:dyDescent="0.25">
      <c r="A78" s="104">
        <v>200</v>
      </c>
      <c r="B78" s="105" t="s">
        <v>316</v>
      </c>
      <c r="C78" s="107" t="s">
        <v>283</v>
      </c>
      <c r="D78" s="140"/>
      <c r="E78" s="142"/>
      <c r="F78" s="75"/>
      <c r="G78" s="75"/>
    </row>
    <row r="79" spans="1:7" x14ac:dyDescent="0.25">
      <c r="A79" s="104">
        <v>200</v>
      </c>
      <c r="B79" s="105" t="s">
        <v>317</v>
      </c>
      <c r="C79" s="107" t="s">
        <v>285</v>
      </c>
      <c r="D79" s="140"/>
      <c r="E79" s="141"/>
      <c r="F79" s="75"/>
      <c r="G79" s="75"/>
    </row>
    <row r="80" spans="1:7" x14ac:dyDescent="0.25">
      <c r="A80" s="104">
        <v>200</v>
      </c>
      <c r="B80" s="105" t="s">
        <v>318</v>
      </c>
      <c r="C80" s="107" t="s">
        <v>287</v>
      </c>
      <c r="D80" s="140">
        <f>D81+D82</f>
        <v>0</v>
      </c>
      <c r="E80" s="140">
        <f>E81+E82</f>
        <v>267700</v>
      </c>
      <c r="F80" s="87">
        <f>F81+F82</f>
        <v>0</v>
      </c>
      <c r="G80" s="90">
        <f>G81+G82</f>
        <v>16028.5</v>
      </c>
    </row>
    <row r="81" spans="1:7" x14ac:dyDescent="0.25">
      <c r="A81" s="104">
        <v>200</v>
      </c>
      <c r="B81" s="105" t="s">
        <v>319</v>
      </c>
      <c r="C81" s="107" t="s">
        <v>289</v>
      </c>
      <c r="D81" s="140"/>
      <c r="E81" s="142">
        <v>0</v>
      </c>
      <c r="F81" s="75"/>
      <c r="G81" s="75">
        <v>0</v>
      </c>
    </row>
    <row r="82" spans="1:7" ht="26.25" x14ac:dyDescent="0.25">
      <c r="A82" s="104">
        <v>200</v>
      </c>
      <c r="B82" s="105" t="s">
        <v>320</v>
      </c>
      <c r="C82" s="107" t="s">
        <v>291</v>
      </c>
      <c r="D82" s="140">
        <f>D83+D84+D85+D86+D87+D88</f>
        <v>0</v>
      </c>
      <c r="E82" s="239">
        <f>E84+E85+E86+E87+E88+E89</f>
        <v>267700</v>
      </c>
      <c r="F82" s="87">
        <f>F83+F84+F85+F86+F87+F88</f>
        <v>0</v>
      </c>
      <c r="G82" s="90">
        <f>G83+G84+G85+G86+G87+G88+G89</f>
        <v>16028.5</v>
      </c>
    </row>
    <row r="83" spans="1:7" x14ac:dyDescent="0.25">
      <c r="A83" s="104">
        <v>200</v>
      </c>
      <c r="B83" s="105" t="s">
        <v>321</v>
      </c>
      <c r="C83" s="107" t="s">
        <v>293</v>
      </c>
      <c r="D83" s="140"/>
      <c r="E83" s="142"/>
      <c r="F83" s="75"/>
      <c r="G83" s="89"/>
    </row>
    <row r="84" spans="1:7" ht="26.25" x14ac:dyDescent="0.25">
      <c r="A84" s="104">
        <v>200</v>
      </c>
      <c r="B84" s="105" t="s">
        <v>322</v>
      </c>
      <c r="C84" s="107" t="s">
        <v>295</v>
      </c>
      <c r="D84" s="140"/>
      <c r="E84" s="141">
        <v>185700</v>
      </c>
      <c r="F84" s="75"/>
      <c r="G84" s="90">
        <v>16028.5</v>
      </c>
    </row>
    <row r="85" spans="1:7" ht="26.25" x14ac:dyDescent="0.25">
      <c r="A85" s="104">
        <v>200</v>
      </c>
      <c r="B85" s="105" t="s">
        <v>323</v>
      </c>
      <c r="C85" s="107" t="s">
        <v>297</v>
      </c>
      <c r="D85" s="140"/>
      <c r="E85" s="142">
        <v>0</v>
      </c>
      <c r="F85" s="75"/>
      <c r="G85" s="75">
        <v>0</v>
      </c>
    </row>
    <row r="86" spans="1:7" x14ac:dyDescent="0.25">
      <c r="A86" s="104">
        <v>200</v>
      </c>
      <c r="B86" s="105" t="s">
        <v>324</v>
      </c>
      <c r="C86" s="107" t="s">
        <v>299</v>
      </c>
      <c r="D86" s="140"/>
      <c r="E86" s="142"/>
      <c r="F86" s="75"/>
      <c r="G86" s="75"/>
    </row>
    <row r="87" spans="1:7" ht="26.25" x14ac:dyDescent="0.25">
      <c r="A87" s="104">
        <v>200</v>
      </c>
      <c r="B87" s="105" t="s">
        <v>325</v>
      </c>
      <c r="C87" s="107" t="s">
        <v>326</v>
      </c>
      <c r="D87" s="140"/>
      <c r="E87" s="141">
        <v>82000</v>
      </c>
      <c r="F87" s="75"/>
      <c r="G87" s="75">
        <v>0</v>
      </c>
    </row>
    <row r="88" spans="1:7" ht="26.25" x14ac:dyDescent="0.25">
      <c r="A88" s="104">
        <v>200</v>
      </c>
      <c r="B88" s="105" t="s">
        <v>327</v>
      </c>
      <c r="C88" s="107" t="s">
        <v>303</v>
      </c>
      <c r="D88" s="140"/>
      <c r="E88" s="142"/>
      <c r="F88" s="75"/>
      <c r="G88" s="75"/>
    </row>
    <row r="89" spans="1:7" ht="39" x14ac:dyDescent="0.25">
      <c r="A89" s="104">
        <v>200</v>
      </c>
      <c r="B89" s="105" t="s">
        <v>328</v>
      </c>
      <c r="C89" s="107" t="s">
        <v>329</v>
      </c>
      <c r="D89" s="140"/>
      <c r="E89" s="141"/>
      <c r="F89" s="75"/>
      <c r="G89" s="75"/>
    </row>
    <row r="90" spans="1:7" s="62" customFormat="1" x14ac:dyDescent="0.25">
      <c r="A90" s="139">
        <v>200</v>
      </c>
      <c r="B90" s="107" t="s">
        <v>304</v>
      </c>
      <c r="C90" s="107" t="s">
        <v>236</v>
      </c>
      <c r="D90" s="140"/>
      <c r="E90" s="141">
        <f>E91</f>
        <v>0</v>
      </c>
      <c r="F90" s="142"/>
      <c r="G90" s="142">
        <f>G91</f>
        <v>0</v>
      </c>
    </row>
    <row r="91" spans="1:7" x14ac:dyDescent="0.25">
      <c r="A91" s="104">
        <v>200</v>
      </c>
      <c r="B91" s="105" t="s">
        <v>309</v>
      </c>
      <c r="C91" s="107" t="s">
        <v>274</v>
      </c>
      <c r="D91" s="140"/>
      <c r="E91" s="141"/>
      <c r="F91" s="75"/>
      <c r="G91" s="95"/>
    </row>
    <row r="92" spans="1:7" ht="26.25" hidden="1" x14ac:dyDescent="0.25">
      <c r="A92" s="80">
        <v>200</v>
      </c>
      <c r="B92" s="103" t="s">
        <v>223</v>
      </c>
      <c r="C92" s="108" t="s">
        <v>224</v>
      </c>
      <c r="D92" s="150">
        <f>D94+D101+D102</f>
        <v>0</v>
      </c>
      <c r="E92" s="150">
        <f>E94+E101+E102</f>
        <v>0</v>
      </c>
      <c r="F92" s="86">
        <f>F94+F101+F102</f>
        <v>0</v>
      </c>
      <c r="G92" s="78">
        <f>G94+G101+G102</f>
        <v>0</v>
      </c>
    </row>
    <row r="93" spans="1:7" hidden="1" x14ac:dyDescent="0.25">
      <c r="A93" s="104">
        <v>200</v>
      </c>
      <c r="B93" s="105" t="s">
        <v>332</v>
      </c>
      <c r="C93" s="107" t="s">
        <v>236</v>
      </c>
      <c r="D93" s="140"/>
      <c r="E93" s="142"/>
      <c r="F93" s="75"/>
      <c r="G93" s="77"/>
    </row>
    <row r="94" spans="1:7" hidden="1" x14ac:dyDescent="0.25">
      <c r="A94" s="104">
        <v>200</v>
      </c>
      <c r="B94" s="105" t="s">
        <v>333</v>
      </c>
      <c r="C94" s="107" t="s">
        <v>264</v>
      </c>
      <c r="D94" s="140">
        <f>D95+D96+D97+D98+D99+D100</f>
        <v>0</v>
      </c>
      <c r="E94" s="140">
        <f>E95+E96+E97+E98+E99+E100</f>
        <v>0</v>
      </c>
      <c r="F94" s="87">
        <f>F95+F96+F97+F98+F99+F100</f>
        <v>0</v>
      </c>
      <c r="G94" s="88">
        <f>G95+G96+G97+G98+G99+G100</f>
        <v>0</v>
      </c>
    </row>
    <row r="95" spans="1:7" hidden="1" x14ac:dyDescent="0.25">
      <c r="A95" s="104">
        <v>200</v>
      </c>
      <c r="B95" s="105" t="s">
        <v>334</v>
      </c>
      <c r="C95" s="107" t="s">
        <v>272</v>
      </c>
      <c r="D95" s="140"/>
      <c r="E95" s="142"/>
      <c r="F95" s="75"/>
      <c r="G95" s="77"/>
    </row>
    <row r="96" spans="1:7" hidden="1" x14ac:dyDescent="0.25">
      <c r="A96" s="104">
        <v>200</v>
      </c>
      <c r="B96" s="105" t="s">
        <v>335</v>
      </c>
      <c r="C96" s="107" t="s">
        <v>308</v>
      </c>
      <c r="D96" s="140"/>
      <c r="E96" s="142"/>
      <c r="F96" s="75"/>
      <c r="G96" s="77"/>
    </row>
    <row r="97" spans="1:7" hidden="1" x14ac:dyDescent="0.25">
      <c r="A97" s="104">
        <v>200</v>
      </c>
      <c r="B97" s="105" t="s">
        <v>336</v>
      </c>
      <c r="C97" s="107" t="s">
        <v>274</v>
      </c>
      <c r="D97" s="140"/>
      <c r="E97" s="142"/>
      <c r="F97" s="75"/>
      <c r="G97" s="77"/>
    </row>
    <row r="98" spans="1:7" hidden="1" x14ac:dyDescent="0.25">
      <c r="A98" s="104">
        <v>200</v>
      </c>
      <c r="B98" s="105" t="s">
        <v>337</v>
      </c>
      <c r="C98" s="107" t="s">
        <v>311</v>
      </c>
      <c r="D98" s="140"/>
      <c r="E98" s="142"/>
      <c r="F98" s="75"/>
      <c r="G98" s="77"/>
    </row>
    <row r="99" spans="1:7" hidden="1" x14ac:dyDescent="0.25">
      <c r="A99" s="104">
        <v>200</v>
      </c>
      <c r="B99" s="105" t="s">
        <v>338</v>
      </c>
      <c r="C99" s="107" t="s">
        <v>266</v>
      </c>
      <c r="D99" s="140"/>
      <c r="E99" s="142"/>
      <c r="F99" s="75"/>
      <c r="G99" s="77"/>
    </row>
    <row r="100" spans="1:7" hidden="1" x14ac:dyDescent="0.25">
      <c r="A100" s="104">
        <v>200</v>
      </c>
      <c r="B100" s="105" t="s">
        <v>339</v>
      </c>
      <c r="C100" s="107" t="s">
        <v>277</v>
      </c>
      <c r="D100" s="140"/>
      <c r="E100" s="142">
        <v>0</v>
      </c>
      <c r="F100" s="75"/>
      <c r="G100" s="77"/>
    </row>
    <row r="101" spans="1:7" hidden="1" x14ac:dyDescent="0.25">
      <c r="A101" s="104">
        <v>200</v>
      </c>
      <c r="B101" s="105" t="s">
        <v>340</v>
      </c>
      <c r="C101" s="107" t="s">
        <v>285</v>
      </c>
      <c r="D101" s="140"/>
      <c r="E101" s="142"/>
      <c r="F101" s="75"/>
      <c r="G101" s="77"/>
    </row>
    <row r="102" spans="1:7" hidden="1" x14ac:dyDescent="0.25">
      <c r="A102" s="104">
        <v>200</v>
      </c>
      <c r="B102" s="105" t="s">
        <v>341</v>
      </c>
      <c r="C102" s="107" t="s">
        <v>287</v>
      </c>
      <c r="D102" s="140">
        <f>D103+D104</f>
        <v>0</v>
      </c>
      <c r="E102" s="140">
        <f>E103+E104</f>
        <v>0</v>
      </c>
      <c r="F102" s="87">
        <f>F103+F104</f>
        <v>0</v>
      </c>
      <c r="G102" s="88">
        <f>G103+G104</f>
        <v>0</v>
      </c>
    </row>
    <row r="103" spans="1:7" hidden="1" x14ac:dyDescent="0.25">
      <c r="A103" s="104">
        <v>200</v>
      </c>
      <c r="B103" s="105" t="s">
        <v>342</v>
      </c>
      <c r="C103" s="107" t="s">
        <v>289</v>
      </c>
      <c r="D103" s="140"/>
      <c r="E103" s="142"/>
      <c r="F103" s="75"/>
      <c r="G103" s="77"/>
    </row>
    <row r="104" spans="1:7" ht="26.25" hidden="1" x14ac:dyDescent="0.25">
      <c r="A104" s="104">
        <v>200</v>
      </c>
      <c r="B104" s="105" t="s">
        <v>343</v>
      </c>
      <c r="C104" s="107" t="s">
        <v>291</v>
      </c>
      <c r="D104" s="140">
        <f>D105+D106+D107+D108+D109+D110</f>
        <v>0</v>
      </c>
      <c r="E104" s="140">
        <f>E105+E106+E107+E108+E109+E110</f>
        <v>0</v>
      </c>
      <c r="F104" s="87">
        <f>F105+F106+F107+F108+F109+F110</f>
        <v>0</v>
      </c>
      <c r="G104" s="88">
        <f>G105+G106+G107+G108+G109+G110</f>
        <v>0</v>
      </c>
    </row>
    <row r="105" spans="1:7" hidden="1" x14ac:dyDescent="0.25">
      <c r="A105" s="104">
        <v>200</v>
      </c>
      <c r="B105" s="105" t="s">
        <v>344</v>
      </c>
      <c r="C105" s="107" t="s">
        <v>293</v>
      </c>
      <c r="D105" s="140"/>
      <c r="E105" s="142"/>
      <c r="F105" s="75"/>
      <c r="G105" s="77"/>
    </row>
    <row r="106" spans="1:7" ht="26.25" hidden="1" x14ac:dyDescent="0.25">
      <c r="A106" s="104">
        <v>200</v>
      </c>
      <c r="B106" s="105" t="s">
        <v>345</v>
      </c>
      <c r="C106" s="107" t="s">
        <v>295</v>
      </c>
      <c r="D106" s="140"/>
      <c r="E106" s="142"/>
      <c r="F106" s="75"/>
      <c r="G106" s="77"/>
    </row>
    <row r="107" spans="1:7" ht="26.25" hidden="1" x14ac:dyDescent="0.25">
      <c r="A107" s="104">
        <v>200</v>
      </c>
      <c r="B107" s="105" t="s">
        <v>346</v>
      </c>
      <c r="C107" s="107" t="s">
        <v>297</v>
      </c>
      <c r="D107" s="140"/>
      <c r="E107" s="142"/>
      <c r="F107" s="75"/>
      <c r="G107" s="77"/>
    </row>
    <row r="108" spans="1:7" hidden="1" x14ac:dyDescent="0.25">
      <c r="A108" s="104">
        <v>200</v>
      </c>
      <c r="B108" s="105" t="s">
        <v>347</v>
      </c>
      <c r="C108" s="107" t="s">
        <v>299</v>
      </c>
      <c r="D108" s="140"/>
      <c r="E108" s="142"/>
      <c r="F108" s="75"/>
      <c r="G108" s="77"/>
    </row>
    <row r="109" spans="1:7" ht="26.25" hidden="1" x14ac:dyDescent="0.25">
      <c r="A109" s="104">
        <v>200</v>
      </c>
      <c r="B109" s="105" t="s">
        <v>348</v>
      </c>
      <c r="C109" s="107" t="s">
        <v>301</v>
      </c>
      <c r="D109" s="140"/>
      <c r="E109" s="142"/>
      <c r="F109" s="75"/>
      <c r="G109" s="77"/>
    </row>
    <row r="110" spans="1:7" ht="26.25" hidden="1" x14ac:dyDescent="0.25">
      <c r="A110" s="104">
        <v>200</v>
      </c>
      <c r="B110" s="105" t="s">
        <v>349</v>
      </c>
      <c r="C110" s="107" t="s">
        <v>303</v>
      </c>
      <c r="D110" s="140"/>
      <c r="E110" s="142"/>
      <c r="F110" s="75"/>
      <c r="G110" s="77"/>
    </row>
    <row r="111" spans="1:7" ht="26.25" x14ac:dyDescent="0.25">
      <c r="A111" s="80">
        <v>200</v>
      </c>
      <c r="B111" s="103" t="s">
        <v>249</v>
      </c>
      <c r="C111" s="108" t="s">
        <v>250</v>
      </c>
      <c r="D111" s="150">
        <f>D113+D120</f>
        <v>0</v>
      </c>
      <c r="E111" s="237">
        <f>E113+E120</f>
        <v>19000</v>
      </c>
      <c r="F111" s="86">
        <f>F113+F120</f>
        <v>0</v>
      </c>
      <c r="G111" s="72">
        <f>G113+G120</f>
        <v>0</v>
      </c>
    </row>
    <row r="112" spans="1:7" x14ac:dyDescent="0.25">
      <c r="A112" s="104">
        <v>200</v>
      </c>
      <c r="B112" s="105" t="s">
        <v>350</v>
      </c>
      <c r="C112" s="107" t="s">
        <v>236</v>
      </c>
      <c r="D112" s="140"/>
      <c r="E112" s="127"/>
      <c r="F112" s="75"/>
      <c r="G112" s="75"/>
    </row>
    <row r="113" spans="1:7" x14ac:dyDescent="0.25">
      <c r="A113" s="104">
        <v>200</v>
      </c>
      <c r="B113" s="105" t="s">
        <v>351</v>
      </c>
      <c r="C113" s="107" t="s">
        <v>264</v>
      </c>
      <c r="D113" s="140">
        <f>D114+D115+D116+D117+D118+D119</f>
        <v>0</v>
      </c>
      <c r="E113" s="127">
        <f>E114+E115+E116+E117+E118+E119</f>
        <v>0</v>
      </c>
      <c r="F113" s="87">
        <f>F114+F115+F116+F117+F118+F119</f>
        <v>0</v>
      </c>
      <c r="G113" s="87">
        <f>G114+G115+G116+G117+G118+G119</f>
        <v>0</v>
      </c>
    </row>
    <row r="114" spans="1:7" hidden="1" x14ac:dyDescent="0.25">
      <c r="A114" s="104">
        <v>200</v>
      </c>
      <c r="B114" s="105" t="s">
        <v>352</v>
      </c>
      <c r="C114" s="107" t="s">
        <v>272</v>
      </c>
      <c r="D114" s="140"/>
      <c r="E114" s="127"/>
      <c r="F114" s="75"/>
      <c r="G114" s="75"/>
    </row>
    <row r="115" spans="1:7" hidden="1" x14ac:dyDescent="0.25">
      <c r="A115" s="104">
        <v>200</v>
      </c>
      <c r="B115" s="105" t="s">
        <v>353</v>
      </c>
      <c r="C115" s="107" t="s">
        <v>308</v>
      </c>
      <c r="D115" s="140"/>
      <c r="E115" s="127"/>
      <c r="F115" s="75"/>
      <c r="G115" s="75"/>
    </row>
    <row r="116" spans="1:7" hidden="1" x14ac:dyDescent="0.25">
      <c r="A116" s="104">
        <v>200</v>
      </c>
      <c r="B116" s="105" t="s">
        <v>354</v>
      </c>
      <c r="C116" s="107" t="s">
        <v>274</v>
      </c>
      <c r="D116" s="140"/>
      <c r="E116" s="127"/>
      <c r="F116" s="75"/>
      <c r="G116" s="75"/>
    </row>
    <row r="117" spans="1:7" hidden="1" x14ac:dyDescent="0.25">
      <c r="A117" s="104">
        <v>200</v>
      </c>
      <c r="B117" s="105" t="s">
        <v>355</v>
      </c>
      <c r="C117" s="107" t="s">
        <v>311</v>
      </c>
      <c r="D117" s="140"/>
      <c r="E117" s="127"/>
      <c r="F117" s="75"/>
      <c r="G117" s="75"/>
    </row>
    <row r="118" spans="1:7" hidden="1" x14ac:dyDescent="0.25">
      <c r="A118" s="104">
        <v>200</v>
      </c>
      <c r="B118" s="105" t="s">
        <v>356</v>
      </c>
      <c r="C118" s="107" t="s">
        <v>266</v>
      </c>
      <c r="D118" s="140"/>
      <c r="E118" s="127"/>
      <c r="F118" s="75"/>
      <c r="G118" s="75"/>
    </row>
    <row r="119" spans="1:7" hidden="1" x14ac:dyDescent="0.25">
      <c r="A119" s="104">
        <v>200</v>
      </c>
      <c r="B119" s="105" t="s">
        <v>357</v>
      </c>
      <c r="C119" s="107" t="s">
        <v>277</v>
      </c>
      <c r="D119" s="140"/>
      <c r="E119" s="127"/>
      <c r="F119" s="75"/>
      <c r="G119" s="75"/>
    </row>
    <row r="120" spans="1:7" x14ac:dyDescent="0.25">
      <c r="A120" s="104">
        <v>200</v>
      </c>
      <c r="B120" s="105" t="s">
        <v>358</v>
      </c>
      <c r="C120" s="107" t="s">
        <v>287</v>
      </c>
      <c r="D120" s="140">
        <f>D121+D122</f>
        <v>0</v>
      </c>
      <c r="E120" s="127">
        <f>E121+E122</f>
        <v>19000</v>
      </c>
      <c r="F120" s="87">
        <f>F121+F122</f>
        <v>0</v>
      </c>
      <c r="G120" s="90">
        <f>G122</f>
        <v>0</v>
      </c>
    </row>
    <row r="121" spans="1:7" x14ac:dyDescent="0.25">
      <c r="A121" s="104">
        <v>200</v>
      </c>
      <c r="B121" s="105" t="s">
        <v>359</v>
      </c>
      <c r="C121" s="107" t="s">
        <v>289</v>
      </c>
      <c r="D121" s="140"/>
      <c r="E121" s="127"/>
      <c r="F121" s="75"/>
      <c r="G121" s="75"/>
    </row>
    <row r="122" spans="1:7" ht="26.25" x14ac:dyDescent="0.25">
      <c r="A122" s="104">
        <v>200</v>
      </c>
      <c r="B122" s="105" t="s">
        <v>360</v>
      </c>
      <c r="C122" s="107" t="s">
        <v>291</v>
      </c>
      <c r="D122" s="140">
        <f>D123+D124+D125+D126+D127+D128+D129</f>
        <v>0</v>
      </c>
      <c r="E122" s="127">
        <f>E123+E124+E125+E126+E127+E128+E129</f>
        <v>19000</v>
      </c>
      <c r="F122" s="87">
        <f>F123+F124+F125+F126+F127+F128</f>
        <v>0</v>
      </c>
      <c r="G122" s="90">
        <f>G127</f>
        <v>0</v>
      </c>
    </row>
    <row r="123" spans="1:7" x14ac:dyDescent="0.25">
      <c r="A123" s="104">
        <v>200</v>
      </c>
      <c r="B123" s="105" t="s">
        <v>361</v>
      </c>
      <c r="C123" s="107" t="s">
        <v>293</v>
      </c>
      <c r="D123" s="140"/>
      <c r="E123" s="142"/>
      <c r="F123" s="75">
        <f>F124+F126+F127+F128+F129</f>
        <v>0</v>
      </c>
      <c r="G123" s="77"/>
    </row>
    <row r="124" spans="1:7" ht="26.25" x14ac:dyDescent="0.25">
      <c r="A124" s="104">
        <v>200</v>
      </c>
      <c r="B124" s="105" t="s">
        <v>362</v>
      </c>
      <c r="C124" s="107" t="s">
        <v>295</v>
      </c>
      <c r="D124" s="140"/>
      <c r="E124" s="142"/>
      <c r="F124" s="75"/>
      <c r="G124" s="77"/>
    </row>
    <row r="125" spans="1:7" ht="26.25" x14ac:dyDescent="0.25">
      <c r="A125" s="104">
        <v>200</v>
      </c>
      <c r="B125" s="105" t="s">
        <v>363</v>
      </c>
      <c r="C125" s="107" t="s">
        <v>297</v>
      </c>
      <c r="D125" s="140"/>
      <c r="E125" s="142"/>
      <c r="F125" s="75"/>
      <c r="G125" s="77"/>
    </row>
    <row r="126" spans="1:7" x14ac:dyDescent="0.25">
      <c r="A126" s="104">
        <v>200</v>
      </c>
      <c r="B126" s="105" t="s">
        <v>364</v>
      </c>
      <c r="C126" s="107" t="s">
        <v>299</v>
      </c>
      <c r="D126" s="140"/>
      <c r="E126" s="142"/>
      <c r="F126" s="75"/>
      <c r="G126" s="77"/>
    </row>
    <row r="127" spans="1:7" ht="26.25" x14ac:dyDescent="0.25">
      <c r="A127" s="104">
        <v>200</v>
      </c>
      <c r="B127" s="105" t="s">
        <v>365</v>
      </c>
      <c r="C127" s="107" t="s">
        <v>301</v>
      </c>
      <c r="D127" s="140"/>
      <c r="E127" s="142">
        <v>19000</v>
      </c>
      <c r="F127" s="75"/>
      <c r="G127" s="75">
        <v>0</v>
      </c>
    </row>
    <row r="128" spans="1:7" ht="26.25" x14ac:dyDescent="0.25">
      <c r="A128" s="104">
        <v>200</v>
      </c>
      <c r="B128" s="105" t="s">
        <v>366</v>
      </c>
      <c r="C128" s="107" t="s">
        <v>303</v>
      </c>
      <c r="D128" s="140"/>
      <c r="E128" s="142"/>
      <c r="F128" s="75"/>
      <c r="G128" s="77" t="s">
        <v>791</v>
      </c>
    </row>
    <row r="129" spans="1:7" ht="39" x14ac:dyDescent="0.25">
      <c r="A129" s="104">
        <v>200</v>
      </c>
      <c r="B129" s="105" t="s">
        <v>367</v>
      </c>
      <c r="C129" s="107" t="s">
        <v>329</v>
      </c>
      <c r="D129" s="140"/>
      <c r="E129" s="141"/>
      <c r="F129" s="75"/>
      <c r="G129" s="77"/>
    </row>
    <row r="130" spans="1:7" ht="51.75" x14ac:dyDescent="0.25">
      <c r="A130" s="80">
        <v>200</v>
      </c>
      <c r="B130" s="103" t="s">
        <v>758</v>
      </c>
      <c r="C130" s="108" t="s">
        <v>368</v>
      </c>
      <c r="D130" s="150">
        <f>D132+D135</f>
        <v>0</v>
      </c>
      <c r="E130" s="237">
        <f>E132+E135</f>
        <v>5000</v>
      </c>
      <c r="F130" s="86">
        <f>F132+F135</f>
        <v>0</v>
      </c>
      <c r="G130" s="71">
        <f>G132+G135</f>
        <v>0</v>
      </c>
    </row>
    <row r="131" spans="1:7" x14ac:dyDescent="0.25">
      <c r="A131" s="104">
        <v>200</v>
      </c>
      <c r="B131" s="105" t="s">
        <v>759</v>
      </c>
      <c r="C131" s="107" t="s">
        <v>236</v>
      </c>
      <c r="D131" s="140"/>
      <c r="E131" s="142"/>
      <c r="F131" s="75"/>
      <c r="G131" s="75"/>
    </row>
    <row r="132" spans="1:7" x14ac:dyDescent="0.25">
      <c r="A132" s="104">
        <v>200</v>
      </c>
      <c r="B132" s="105" t="s">
        <v>760</v>
      </c>
      <c r="C132" s="107" t="s">
        <v>264</v>
      </c>
      <c r="D132" s="140">
        <f>D133+D134</f>
        <v>0</v>
      </c>
      <c r="E132" s="242">
        <f>E133+E134</f>
        <v>5000</v>
      </c>
      <c r="F132" s="87">
        <f>F133+F134</f>
        <v>0</v>
      </c>
      <c r="G132" s="93">
        <f>G133+G134</f>
        <v>0</v>
      </c>
    </row>
    <row r="133" spans="1:7" x14ac:dyDescent="0.25">
      <c r="A133" s="104">
        <v>200</v>
      </c>
      <c r="B133" s="105" t="s">
        <v>761</v>
      </c>
      <c r="C133" s="107" t="s">
        <v>266</v>
      </c>
      <c r="D133" s="140"/>
      <c r="E133" s="142">
        <v>5000</v>
      </c>
      <c r="F133" s="75"/>
      <c r="G133" s="75"/>
    </row>
    <row r="134" spans="1:7" x14ac:dyDescent="0.25">
      <c r="A134" s="104">
        <v>200</v>
      </c>
      <c r="B134" s="105" t="s">
        <v>762</v>
      </c>
      <c r="C134" s="107" t="s">
        <v>277</v>
      </c>
      <c r="D134" s="140"/>
      <c r="E134" s="142"/>
      <c r="F134" s="75"/>
      <c r="G134" s="75"/>
    </row>
    <row r="135" spans="1:7" x14ac:dyDescent="0.25">
      <c r="A135" s="104">
        <v>200</v>
      </c>
      <c r="B135" s="105" t="s">
        <v>763</v>
      </c>
      <c r="C135" s="107" t="s">
        <v>287</v>
      </c>
      <c r="D135" s="140">
        <f>D136</f>
        <v>0</v>
      </c>
      <c r="E135" s="140">
        <f>E136</f>
        <v>0</v>
      </c>
      <c r="F135" s="87">
        <f>F136</f>
        <v>0</v>
      </c>
      <c r="G135" s="87">
        <f>G136</f>
        <v>0</v>
      </c>
    </row>
    <row r="136" spans="1:7" ht="26.25" x14ac:dyDescent="0.25">
      <c r="A136" s="104">
        <v>200</v>
      </c>
      <c r="B136" s="105" t="s">
        <v>764</v>
      </c>
      <c r="C136" s="107" t="s">
        <v>291</v>
      </c>
      <c r="D136" s="140"/>
      <c r="E136" s="142"/>
      <c r="F136" s="75"/>
      <c r="G136" s="77"/>
    </row>
    <row r="137" spans="1:7" s="62" customFormat="1" ht="26.25" x14ac:dyDescent="0.25">
      <c r="A137" s="149">
        <v>200</v>
      </c>
      <c r="B137" s="108" t="s">
        <v>765</v>
      </c>
      <c r="C137" s="108" t="s">
        <v>766</v>
      </c>
      <c r="D137" s="150">
        <f>D139</f>
        <v>0</v>
      </c>
      <c r="E137" s="237">
        <f>E139</f>
        <v>29100</v>
      </c>
      <c r="F137" s="150">
        <f>F139</f>
        <v>0</v>
      </c>
      <c r="G137" s="237">
        <f>G139</f>
        <v>0</v>
      </c>
    </row>
    <row r="138" spans="1:7" x14ac:dyDescent="0.25">
      <c r="A138" s="104">
        <v>200</v>
      </c>
      <c r="B138" s="105" t="s">
        <v>767</v>
      </c>
      <c r="C138" s="107" t="s">
        <v>236</v>
      </c>
      <c r="D138" s="140"/>
      <c r="E138" s="142"/>
      <c r="F138" s="75"/>
      <c r="G138" s="75"/>
    </row>
    <row r="139" spans="1:7" x14ac:dyDescent="0.25">
      <c r="A139" s="104">
        <v>200</v>
      </c>
      <c r="B139" s="105" t="s">
        <v>768</v>
      </c>
      <c r="C139" s="107" t="s">
        <v>264</v>
      </c>
      <c r="D139" s="140">
        <f>D140+D141+D142</f>
        <v>0</v>
      </c>
      <c r="E139" s="127">
        <f>E140+E141+E142</f>
        <v>29100</v>
      </c>
      <c r="F139" s="87">
        <f>F140+F141+F142</f>
        <v>0</v>
      </c>
      <c r="G139" s="93">
        <f>G140+G141+G142</f>
        <v>0</v>
      </c>
    </row>
    <row r="140" spans="1:7" x14ac:dyDescent="0.25">
      <c r="A140" s="104">
        <v>200</v>
      </c>
      <c r="B140" s="105" t="s">
        <v>769</v>
      </c>
      <c r="C140" s="107" t="s">
        <v>308</v>
      </c>
      <c r="D140" s="140"/>
      <c r="E140" s="142"/>
      <c r="F140" s="75"/>
      <c r="G140" s="75"/>
    </row>
    <row r="141" spans="1:7" x14ac:dyDescent="0.25">
      <c r="A141" s="104">
        <v>200</v>
      </c>
      <c r="B141" s="105" t="s">
        <v>770</v>
      </c>
      <c r="C141" s="107" t="s">
        <v>266</v>
      </c>
      <c r="D141" s="140"/>
      <c r="E141" s="243" t="s">
        <v>806</v>
      </c>
      <c r="F141" s="114"/>
      <c r="G141" s="75">
        <v>0</v>
      </c>
    </row>
    <row r="142" spans="1:7" x14ac:dyDescent="0.25">
      <c r="A142" s="104">
        <v>200</v>
      </c>
      <c r="B142" s="105" t="s">
        <v>771</v>
      </c>
      <c r="C142" s="107" t="s">
        <v>277</v>
      </c>
      <c r="D142" s="140"/>
      <c r="E142" s="142"/>
      <c r="F142" s="75"/>
      <c r="G142" s="75"/>
    </row>
    <row r="143" spans="1:7" ht="26.25" x14ac:dyDescent="0.25">
      <c r="A143" s="80">
        <v>200</v>
      </c>
      <c r="B143" s="103" t="s">
        <v>369</v>
      </c>
      <c r="C143" s="108" t="s">
        <v>262</v>
      </c>
      <c r="D143" s="150">
        <f>D145+D149</f>
        <v>0</v>
      </c>
      <c r="E143" s="237">
        <f>E145+E149</f>
        <v>2029700</v>
      </c>
      <c r="F143" s="86">
        <f>F145+F149</f>
        <v>0</v>
      </c>
      <c r="G143" s="71">
        <f>G145+G149</f>
        <v>0</v>
      </c>
    </row>
    <row r="144" spans="1:7" x14ac:dyDescent="0.25">
      <c r="A144" s="104">
        <v>200</v>
      </c>
      <c r="B144" s="105" t="s">
        <v>370</v>
      </c>
      <c r="C144" s="107" t="s">
        <v>236</v>
      </c>
      <c r="D144" s="140"/>
      <c r="E144" s="142"/>
      <c r="F144" s="75"/>
      <c r="G144" s="75"/>
    </row>
    <row r="145" spans="1:10" x14ac:dyDescent="0.25">
      <c r="A145" s="104">
        <v>200</v>
      </c>
      <c r="B145" s="105" t="s">
        <v>263</v>
      </c>
      <c r="C145" s="107" t="s">
        <v>264</v>
      </c>
      <c r="D145" s="140">
        <f>D146+D147+D148</f>
        <v>0</v>
      </c>
      <c r="E145" s="127">
        <f>E146+E147+E148</f>
        <v>2029700</v>
      </c>
      <c r="F145" s="87">
        <f>F146+F147+F148</f>
        <v>0</v>
      </c>
      <c r="G145" s="93">
        <f>G146+G147+G148</f>
        <v>0</v>
      </c>
    </row>
    <row r="146" spans="1:10" x14ac:dyDescent="0.25">
      <c r="A146" s="104">
        <v>200</v>
      </c>
      <c r="B146" s="105" t="s">
        <v>265</v>
      </c>
      <c r="C146" s="107" t="s">
        <v>266</v>
      </c>
      <c r="D146" s="140"/>
      <c r="E146" s="243" t="s">
        <v>807</v>
      </c>
      <c r="F146" s="114"/>
      <c r="G146" s="75">
        <v>0</v>
      </c>
    </row>
    <row r="147" spans="1:10" x14ac:dyDescent="0.25">
      <c r="A147" s="104">
        <v>200</v>
      </c>
      <c r="B147" s="105" t="s">
        <v>371</v>
      </c>
      <c r="C147" s="107" t="s">
        <v>277</v>
      </c>
      <c r="D147" s="140"/>
      <c r="E147" s="142">
        <v>0</v>
      </c>
      <c r="F147" s="75"/>
      <c r="G147" s="75">
        <v>0</v>
      </c>
    </row>
    <row r="148" spans="1:10" ht="26.25" x14ac:dyDescent="0.25">
      <c r="A148" s="80">
        <v>200</v>
      </c>
      <c r="B148" s="103" t="s">
        <v>373</v>
      </c>
      <c r="C148" s="108" t="s">
        <v>374</v>
      </c>
      <c r="D148" s="150">
        <f>D150+D153+D155+D156</f>
        <v>0</v>
      </c>
      <c r="E148" s="150"/>
      <c r="F148" s="86">
        <f>F150+F153+F155+F156</f>
        <v>0</v>
      </c>
      <c r="G148" s="86">
        <f>G150+G153+G155+G156</f>
        <v>0</v>
      </c>
    </row>
    <row r="149" spans="1:10" x14ac:dyDescent="0.25">
      <c r="A149" s="104">
        <v>200</v>
      </c>
      <c r="B149" s="105" t="s">
        <v>375</v>
      </c>
      <c r="C149" s="107" t="s">
        <v>236</v>
      </c>
      <c r="D149" s="140"/>
      <c r="E149" s="142"/>
      <c r="F149" s="75"/>
      <c r="G149" s="75"/>
    </row>
    <row r="150" spans="1:10" x14ac:dyDescent="0.25">
      <c r="A150" s="104">
        <v>200</v>
      </c>
      <c r="B150" s="105" t="s">
        <v>376</v>
      </c>
      <c r="C150" s="107" t="s">
        <v>264</v>
      </c>
      <c r="D150" s="140">
        <f>D151+D152</f>
        <v>0</v>
      </c>
      <c r="E150" s="140">
        <f>E151+E152</f>
        <v>0</v>
      </c>
      <c r="F150" s="87">
        <f>F151+F152</f>
        <v>0</v>
      </c>
      <c r="G150" s="87">
        <f>G151+G152</f>
        <v>0</v>
      </c>
    </row>
    <row r="151" spans="1:10" x14ac:dyDescent="0.25">
      <c r="A151" s="104">
        <v>200</v>
      </c>
      <c r="B151" s="105" t="s">
        <v>377</v>
      </c>
      <c r="C151" s="107" t="s">
        <v>266</v>
      </c>
      <c r="D151" s="140"/>
      <c r="E151" s="142"/>
      <c r="F151" s="75"/>
      <c r="G151" s="75"/>
    </row>
    <row r="152" spans="1:10" x14ac:dyDescent="0.25">
      <c r="A152" s="104">
        <v>200</v>
      </c>
      <c r="B152" s="105" t="s">
        <v>378</v>
      </c>
      <c r="C152" s="107" t="s">
        <v>277</v>
      </c>
      <c r="D152" s="140"/>
      <c r="E152" s="142"/>
      <c r="F152" s="75"/>
      <c r="G152" s="75"/>
    </row>
    <row r="153" spans="1:10" x14ac:dyDescent="0.25">
      <c r="A153" s="104">
        <v>200</v>
      </c>
      <c r="B153" s="105" t="s">
        <v>379</v>
      </c>
      <c r="C153" s="107" t="s">
        <v>380</v>
      </c>
      <c r="D153" s="140">
        <f>D154</f>
        <v>0</v>
      </c>
      <c r="E153" s="140">
        <f>E154</f>
        <v>0</v>
      </c>
      <c r="F153" s="87">
        <f>F154</f>
        <v>0</v>
      </c>
      <c r="G153" s="87">
        <f>G154</f>
        <v>0</v>
      </c>
    </row>
    <row r="154" spans="1:10" ht="39" x14ac:dyDescent="0.25">
      <c r="A154" s="104">
        <v>200</v>
      </c>
      <c r="B154" s="105" t="s">
        <v>381</v>
      </c>
      <c r="C154" s="107" t="s">
        <v>382</v>
      </c>
      <c r="D154" s="140"/>
      <c r="E154" s="142"/>
      <c r="F154" s="75"/>
      <c r="G154" s="75"/>
    </row>
    <row r="155" spans="1:10" x14ac:dyDescent="0.25">
      <c r="A155" s="104">
        <v>200</v>
      </c>
      <c r="B155" s="105" t="s">
        <v>383</v>
      </c>
      <c r="C155" s="107" t="s">
        <v>285</v>
      </c>
      <c r="D155" s="140"/>
      <c r="E155" s="142"/>
      <c r="F155" s="75"/>
      <c r="G155" s="75"/>
    </row>
    <row r="156" spans="1:10" x14ac:dyDescent="0.25">
      <c r="A156" s="104">
        <v>200</v>
      </c>
      <c r="B156" s="105" t="s">
        <v>384</v>
      </c>
      <c r="C156" s="107" t="s">
        <v>287</v>
      </c>
      <c r="D156" s="140">
        <f>D157</f>
        <v>0</v>
      </c>
      <c r="E156" s="140">
        <f>E157</f>
        <v>0</v>
      </c>
      <c r="F156" s="87">
        <f>F157</f>
        <v>0</v>
      </c>
      <c r="G156" s="88">
        <f>G157</f>
        <v>0</v>
      </c>
    </row>
    <row r="157" spans="1:10" x14ac:dyDescent="0.25">
      <c r="A157" s="104">
        <v>200</v>
      </c>
      <c r="B157" s="105" t="s">
        <v>385</v>
      </c>
      <c r="C157" s="107" t="s">
        <v>289</v>
      </c>
      <c r="D157" s="140"/>
      <c r="E157" s="142"/>
      <c r="F157" s="75"/>
      <c r="G157" s="77"/>
    </row>
    <row r="158" spans="1:10" ht="26.25" x14ac:dyDescent="0.25">
      <c r="A158" s="149">
        <v>200</v>
      </c>
      <c r="B158" s="108" t="s">
        <v>386</v>
      </c>
      <c r="C158" s="108" t="s">
        <v>387</v>
      </c>
      <c r="D158" s="150">
        <f>D160+D163</f>
        <v>0</v>
      </c>
      <c r="E158" s="237">
        <f>E160+E163</f>
        <v>0</v>
      </c>
      <c r="F158" s="150">
        <f>F160+F163</f>
        <v>0</v>
      </c>
      <c r="G158" s="237">
        <f>G160+G163</f>
        <v>0</v>
      </c>
      <c r="H158" s="62"/>
      <c r="I158" s="62"/>
      <c r="J158" s="62"/>
    </row>
    <row r="159" spans="1:10" x14ac:dyDescent="0.25">
      <c r="A159" s="139">
        <v>200</v>
      </c>
      <c r="B159" s="107" t="s">
        <v>388</v>
      </c>
      <c r="C159" s="107" t="s">
        <v>236</v>
      </c>
      <c r="D159" s="140"/>
      <c r="E159" s="127"/>
      <c r="F159" s="142"/>
      <c r="G159" s="142"/>
      <c r="H159" s="62"/>
      <c r="I159" s="62"/>
      <c r="J159" s="62"/>
    </row>
    <row r="160" spans="1:10" x14ac:dyDescent="0.25">
      <c r="A160" s="139">
        <v>200</v>
      </c>
      <c r="B160" s="107" t="s">
        <v>389</v>
      </c>
      <c r="C160" s="107" t="s">
        <v>264</v>
      </c>
      <c r="D160" s="140">
        <f>D161+D162</f>
        <v>0</v>
      </c>
      <c r="E160" s="127">
        <f>E161+E162</f>
        <v>0</v>
      </c>
      <c r="F160" s="140">
        <f>F161+F162</f>
        <v>0</v>
      </c>
      <c r="G160" s="140">
        <f>G161+G162</f>
        <v>0</v>
      </c>
      <c r="H160" s="62"/>
      <c r="I160" s="62"/>
      <c r="J160" s="62"/>
    </row>
    <row r="161" spans="1:7" x14ac:dyDescent="0.25">
      <c r="A161" s="104">
        <v>200</v>
      </c>
      <c r="B161" s="105" t="s">
        <v>390</v>
      </c>
      <c r="C161" s="107" t="s">
        <v>266</v>
      </c>
      <c r="D161" s="140"/>
      <c r="E161" s="142">
        <v>0</v>
      </c>
      <c r="F161" s="75"/>
      <c r="G161" s="75">
        <v>0</v>
      </c>
    </row>
    <row r="162" spans="1:7" x14ac:dyDescent="0.25">
      <c r="A162" s="104">
        <v>200</v>
      </c>
      <c r="B162" s="105" t="s">
        <v>796</v>
      </c>
      <c r="C162" s="107" t="s">
        <v>277</v>
      </c>
      <c r="D162" s="140"/>
      <c r="E162" s="142">
        <v>0</v>
      </c>
      <c r="F162" s="75"/>
      <c r="G162" s="75">
        <v>0</v>
      </c>
    </row>
    <row r="163" spans="1:7" x14ac:dyDescent="0.25">
      <c r="A163" s="104">
        <v>200</v>
      </c>
      <c r="B163" s="105" t="s">
        <v>391</v>
      </c>
      <c r="C163" s="107" t="s">
        <v>287</v>
      </c>
      <c r="D163" s="140">
        <f>D164+D165</f>
        <v>0</v>
      </c>
      <c r="E163" s="127">
        <v>0</v>
      </c>
      <c r="F163" s="87">
        <f>F164+F165</f>
        <v>0</v>
      </c>
      <c r="G163" s="90">
        <v>0</v>
      </c>
    </row>
    <row r="164" spans="1:7" x14ac:dyDescent="0.25">
      <c r="A164" s="104">
        <v>200</v>
      </c>
      <c r="B164" s="105" t="s">
        <v>392</v>
      </c>
      <c r="C164" s="107" t="s">
        <v>289</v>
      </c>
      <c r="D164" s="140"/>
      <c r="E164" s="142"/>
      <c r="F164" s="75"/>
      <c r="G164" s="77"/>
    </row>
    <row r="165" spans="1:7" ht="26.25" x14ac:dyDescent="0.25">
      <c r="A165" s="104">
        <v>200</v>
      </c>
      <c r="B165" s="105" t="s">
        <v>393</v>
      </c>
      <c r="C165" s="107" t="s">
        <v>291</v>
      </c>
      <c r="D165" s="140"/>
      <c r="E165" s="142">
        <f>E166</f>
        <v>0</v>
      </c>
      <c r="F165" s="75"/>
      <c r="G165" s="75">
        <f>G166</f>
        <v>0</v>
      </c>
    </row>
    <row r="166" spans="1:7" ht="26.25" x14ac:dyDescent="0.25">
      <c r="A166" s="104">
        <v>200</v>
      </c>
      <c r="B166" s="105" t="s">
        <v>394</v>
      </c>
      <c r="C166" s="107" t="s">
        <v>301</v>
      </c>
      <c r="D166" s="140"/>
      <c r="E166" s="142">
        <v>0</v>
      </c>
      <c r="F166" s="75"/>
      <c r="G166" s="75">
        <v>0</v>
      </c>
    </row>
    <row r="167" spans="1:7" ht="26.25" x14ac:dyDescent="0.25">
      <c r="A167" s="80">
        <v>200</v>
      </c>
      <c r="B167" s="103" t="s">
        <v>395</v>
      </c>
      <c r="C167" s="108" t="s">
        <v>396</v>
      </c>
      <c r="D167" s="150">
        <f>D169+D174</f>
        <v>0</v>
      </c>
      <c r="E167" s="237">
        <f>E169+E174</f>
        <v>406400</v>
      </c>
      <c r="F167" s="86">
        <f>F169+F174</f>
        <v>0</v>
      </c>
      <c r="G167" s="71">
        <f>G169+G174</f>
        <v>0</v>
      </c>
    </row>
    <row r="168" spans="1:7" x14ac:dyDescent="0.25">
      <c r="A168" s="104">
        <v>200</v>
      </c>
      <c r="B168" s="105" t="s">
        <v>397</v>
      </c>
      <c r="C168" s="107" t="s">
        <v>236</v>
      </c>
      <c r="D168" s="140"/>
      <c r="E168" s="142"/>
      <c r="F168" s="75"/>
      <c r="G168" s="75"/>
    </row>
    <row r="169" spans="1:7" x14ac:dyDescent="0.25">
      <c r="A169" s="104">
        <v>200</v>
      </c>
      <c r="B169" s="105" t="s">
        <v>398</v>
      </c>
      <c r="C169" s="107" t="s">
        <v>264</v>
      </c>
      <c r="D169" s="140">
        <f>D170+D171+D172+D173</f>
        <v>0</v>
      </c>
      <c r="E169" s="127">
        <f>E170+E171+E172+E173</f>
        <v>336400</v>
      </c>
      <c r="F169" s="87">
        <f>F170+F171+F172+F173</f>
        <v>0</v>
      </c>
      <c r="G169" s="93">
        <f>G170+G171+G172+G173</f>
        <v>0</v>
      </c>
    </row>
    <row r="170" spans="1:7" x14ac:dyDescent="0.25">
      <c r="A170" s="104">
        <v>200</v>
      </c>
      <c r="B170" s="105" t="s">
        <v>399</v>
      </c>
      <c r="C170" s="107" t="s">
        <v>308</v>
      </c>
      <c r="D170" s="140"/>
      <c r="E170" s="142"/>
      <c r="F170" s="75"/>
      <c r="G170" s="75"/>
    </row>
    <row r="171" spans="1:7" x14ac:dyDescent="0.25">
      <c r="A171" s="104">
        <v>200</v>
      </c>
      <c r="B171" s="105" t="s">
        <v>400</v>
      </c>
      <c r="C171" s="107" t="s">
        <v>274</v>
      </c>
      <c r="D171" s="140"/>
      <c r="E171" s="142"/>
      <c r="F171" s="75"/>
      <c r="G171" s="75"/>
    </row>
    <row r="172" spans="1:7" x14ac:dyDescent="0.25">
      <c r="A172" s="104">
        <v>200</v>
      </c>
      <c r="B172" s="105" t="s">
        <v>401</v>
      </c>
      <c r="C172" s="107" t="s">
        <v>266</v>
      </c>
      <c r="D172" s="140"/>
      <c r="E172" s="142">
        <v>306400</v>
      </c>
      <c r="F172" s="75"/>
      <c r="G172" s="75">
        <v>0</v>
      </c>
    </row>
    <row r="173" spans="1:7" x14ac:dyDescent="0.25">
      <c r="A173" s="104">
        <v>200</v>
      </c>
      <c r="B173" s="105" t="s">
        <v>402</v>
      </c>
      <c r="C173" s="107" t="s">
        <v>277</v>
      </c>
      <c r="D173" s="140"/>
      <c r="E173" s="142">
        <v>30000</v>
      </c>
      <c r="F173" s="75"/>
      <c r="G173" s="75">
        <v>0</v>
      </c>
    </row>
    <row r="174" spans="1:7" x14ac:dyDescent="0.25">
      <c r="A174" s="104">
        <v>200</v>
      </c>
      <c r="B174" s="105" t="s">
        <v>403</v>
      </c>
      <c r="C174" s="107" t="s">
        <v>287</v>
      </c>
      <c r="D174" s="140">
        <f>D175+D176</f>
        <v>0</v>
      </c>
      <c r="E174" s="242">
        <f>E175+E176</f>
        <v>70000</v>
      </c>
      <c r="F174" s="87">
        <f>F175+F176</f>
        <v>0</v>
      </c>
      <c r="G174" s="90">
        <f>G175+G176</f>
        <v>0</v>
      </c>
    </row>
    <row r="175" spans="1:7" x14ac:dyDescent="0.25">
      <c r="A175" s="104">
        <v>200</v>
      </c>
      <c r="B175" s="105" t="s">
        <v>404</v>
      </c>
      <c r="C175" s="107" t="s">
        <v>289</v>
      </c>
      <c r="D175" s="140"/>
      <c r="E175" s="142">
        <v>0</v>
      </c>
      <c r="F175" s="75"/>
      <c r="G175" s="75">
        <v>0</v>
      </c>
    </row>
    <row r="176" spans="1:7" ht="26.25" x14ac:dyDescent="0.25">
      <c r="A176" s="104">
        <v>200</v>
      </c>
      <c r="B176" s="105" t="s">
        <v>405</v>
      </c>
      <c r="C176" s="107" t="s">
        <v>291</v>
      </c>
      <c r="D176" s="140"/>
      <c r="E176" s="142">
        <f>E177+E178</f>
        <v>70000</v>
      </c>
      <c r="F176" s="75"/>
      <c r="G176" s="75">
        <f>G177+G178</f>
        <v>0</v>
      </c>
    </row>
    <row r="177" spans="1:7" ht="26.25" x14ac:dyDescent="0.25">
      <c r="A177" s="104">
        <v>200</v>
      </c>
      <c r="B177" s="105" t="s">
        <v>752</v>
      </c>
      <c r="C177" s="107" t="s">
        <v>295</v>
      </c>
      <c r="D177" s="140"/>
      <c r="E177" s="142">
        <v>15000</v>
      </c>
      <c r="F177" s="75"/>
      <c r="G177" s="75">
        <v>0</v>
      </c>
    </row>
    <row r="178" spans="1:7" s="62" customFormat="1" ht="26.25" x14ac:dyDescent="0.25">
      <c r="A178" s="139">
        <v>200</v>
      </c>
      <c r="B178" s="107" t="s">
        <v>406</v>
      </c>
      <c r="C178" s="107" t="s">
        <v>301</v>
      </c>
      <c r="D178" s="140"/>
      <c r="E178" s="142">
        <v>55000</v>
      </c>
      <c r="F178" s="142"/>
      <c r="G178" s="142">
        <v>0</v>
      </c>
    </row>
    <row r="179" spans="1:7" ht="26.25" x14ac:dyDescent="0.25">
      <c r="A179" s="80">
        <v>0</v>
      </c>
      <c r="B179" s="103" t="s">
        <v>407</v>
      </c>
      <c r="C179" s="108" t="s">
        <v>372</v>
      </c>
      <c r="D179" s="150">
        <f>D181+D184</f>
        <v>0</v>
      </c>
      <c r="E179" s="150">
        <f>E181+E184</f>
        <v>0</v>
      </c>
      <c r="F179" s="86">
        <f>F181+F184</f>
        <v>0</v>
      </c>
      <c r="G179" s="86">
        <f>G181+G184</f>
        <v>0</v>
      </c>
    </row>
    <row r="180" spans="1:7" x14ac:dyDescent="0.25">
      <c r="A180" s="104">
        <v>200</v>
      </c>
      <c r="B180" s="105" t="s">
        <v>408</v>
      </c>
      <c r="C180" s="107" t="s">
        <v>236</v>
      </c>
      <c r="D180" s="140"/>
      <c r="E180" s="142"/>
      <c r="F180" s="75"/>
      <c r="G180" s="75"/>
    </row>
    <row r="181" spans="1:7" x14ac:dyDescent="0.25">
      <c r="A181" s="104">
        <v>200</v>
      </c>
      <c r="B181" s="105" t="s">
        <v>409</v>
      </c>
      <c r="C181" s="107" t="s">
        <v>264</v>
      </c>
      <c r="D181" s="140">
        <f>D182+D183</f>
        <v>0</v>
      </c>
      <c r="E181" s="140">
        <f>E182+E183</f>
        <v>0</v>
      </c>
      <c r="F181" s="87">
        <f>F182+F183</f>
        <v>0</v>
      </c>
      <c r="G181" s="87">
        <f>G182+G183</f>
        <v>0</v>
      </c>
    </row>
    <row r="182" spans="1:7" x14ac:dyDescent="0.25">
      <c r="A182" s="104">
        <v>200</v>
      </c>
      <c r="B182" s="105" t="s">
        <v>410</v>
      </c>
      <c r="C182" s="107" t="s">
        <v>266</v>
      </c>
      <c r="D182" s="140"/>
      <c r="E182" s="142"/>
      <c r="F182" s="75"/>
      <c r="G182" s="75"/>
    </row>
    <row r="183" spans="1:7" x14ac:dyDescent="0.25">
      <c r="A183" s="104">
        <v>247</v>
      </c>
      <c r="B183" s="105" t="s">
        <v>411</v>
      </c>
      <c r="C183" s="107" t="s">
        <v>274</v>
      </c>
      <c r="D183" s="140"/>
      <c r="E183" s="142"/>
      <c r="F183" s="75"/>
      <c r="G183" s="91"/>
    </row>
    <row r="184" spans="1:7" x14ac:dyDescent="0.25">
      <c r="A184" s="104">
        <v>200</v>
      </c>
      <c r="B184" s="105" t="s">
        <v>412</v>
      </c>
      <c r="C184" s="107" t="s">
        <v>287</v>
      </c>
      <c r="D184" s="140">
        <f>D185</f>
        <v>0</v>
      </c>
      <c r="E184" s="140">
        <f>E185</f>
        <v>0</v>
      </c>
      <c r="F184" s="87">
        <f>F185</f>
        <v>0</v>
      </c>
      <c r="G184" s="87">
        <f>G185</f>
        <v>0</v>
      </c>
    </row>
    <row r="185" spans="1:7" x14ac:dyDescent="0.25">
      <c r="A185" s="104">
        <v>200</v>
      </c>
      <c r="B185" s="105" t="s">
        <v>413</v>
      </c>
      <c r="C185" s="107" t="s">
        <v>289</v>
      </c>
      <c r="D185" s="140"/>
      <c r="E185" s="142"/>
      <c r="F185" s="75"/>
      <c r="G185" s="75"/>
    </row>
    <row r="186" spans="1:7" ht="26.25" x14ac:dyDescent="0.25">
      <c r="A186" s="80">
        <v>200</v>
      </c>
      <c r="B186" s="103" t="s">
        <v>217</v>
      </c>
      <c r="C186" s="108" t="s">
        <v>218</v>
      </c>
      <c r="D186" s="150">
        <f>D188+D197+D198</f>
        <v>0</v>
      </c>
      <c r="E186" s="238">
        <f>E187+E198</f>
        <v>0</v>
      </c>
      <c r="F186" s="86">
        <f>F188+F197+F198</f>
        <v>0</v>
      </c>
      <c r="G186" s="71">
        <f>G188+G197+G198</f>
        <v>0</v>
      </c>
    </row>
    <row r="187" spans="1:7" x14ac:dyDescent="0.25">
      <c r="A187" s="104">
        <v>200</v>
      </c>
      <c r="B187" s="105" t="s">
        <v>414</v>
      </c>
      <c r="C187" s="107" t="s">
        <v>236</v>
      </c>
      <c r="D187" s="140"/>
      <c r="E187" s="142">
        <f>E188+E197</f>
        <v>0</v>
      </c>
      <c r="F187" s="75"/>
      <c r="G187" s="77"/>
    </row>
    <row r="188" spans="1:7" x14ac:dyDescent="0.25">
      <c r="A188" s="104">
        <v>200</v>
      </c>
      <c r="B188" s="105" t="s">
        <v>415</v>
      </c>
      <c r="C188" s="107" t="s">
        <v>264</v>
      </c>
      <c r="D188" s="140">
        <f>D189+D190+D191+D192+D193+D194+D195+D196</f>
        <v>0</v>
      </c>
      <c r="E188" s="242">
        <f>E189+E190+E191+E192+E193+E194+E195+E196</f>
        <v>0</v>
      </c>
      <c r="F188" s="87">
        <f>F189+F190+F191+F192+F193+F194+F195+F196</f>
        <v>0</v>
      </c>
      <c r="G188" s="93">
        <f>G189+G190+G191+G192+G193+G194+G195+G196</f>
        <v>0</v>
      </c>
    </row>
    <row r="189" spans="1:7" x14ac:dyDescent="0.25">
      <c r="A189" s="104">
        <v>200</v>
      </c>
      <c r="B189" s="105" t="s">
        <v>416</v>
      </c>
      <c r="C189" s="107" t="s">
        <v>272</v>
      </c>
      <c r="D189" s="140"/>
      <c r="E189" s="141"/>
      <c r="F189" s="75"/>
      <c r="G189" s="75"/>
    </row>
    <row r="190" spans="1:7" x14ac:dyDescent="0.25">
      <c r="A190" s="104">
        <v>200</v>
      </c>
      <c r="B190" s="105" t="s">
        <v>417</v>
      </c>
      <c r="C190" s="107" t="s">
        <v>308</v>
      </c>
      <c r="D190" s="140"/>
      <c r="E190" s="142"/>
      <c r="F190" s="75"/>
      <c r="G190" s="75"/>
    </row>
    <row r="191" spans="1:7" x14ac:dyDescent="0.25">
      <c r="A191" s="104">
        <v>200</v>
      </c>
      <c r="B191" s="105" t="s">
        <v>418</v>
      </c>
      <c r="C191" s="107" t="s">
        <v>274</v>
      </c>
      <c r="D191" s="140"/>
      <c r="E191" s="141"/>
      <c r="F191" s="75"/>
      <c r="G191" s="75"/>
    </row>
    <row r="192" spans="1:7" x14ac:dyDescent="0.25">
      <c r="A192" s="104">
        <v>200</v>
      </c>
      <c r="B192" s="105" t="s">
        <v>419</v>
      </c>
      <c r="C192" s="107" t="s">
        <v>266</v>
      </c>
      <c r="D192" s="140"/>
      <c r="E192" s="141"/>
      <c r="F192" s="75"/>
      <c r="G192" s="75"/>
    </row>
    <row r="193" spans="1:7" x14ac:dyDescent="0.25">
      <c r="A193" s="104">
        <v>200</v>
      </c>
      <c r="B193" s="105" t="s">
        <v>420</v>
      </c>
      <c r="C193" s="107" t="s">
        <v>277</v>
      </c>
      <c r="D193" s="140"/>
      <c r="E193" s="141"/>
      <c r="F193" s="75"/>
      <c r="G193" s="75"/>
    </row>
    <row r="194" spans="1:7" x14ac:dyDescent="0.25">
      <c r="A194" s="104">
        <v>200</v>
      </c>
      <c r="B194" s="105" t="s">
        <v>421</v>
      </c>
      <c r="C194" s="107" t="s">
        <v>279</v>
      </c>
      <c r="D194" s="140"/>
      <c r="E194" s="142"/>
      <c r="F194" s="75"/>
      <c r="G194" s="75"/>
    </row>
    <row r="195" spans="1:7" ht="26.25" x14ac:dyDescent="0.25">
      <c r="A195" s="104">
        <v>200</v>
      </c>
      <c r="B195" s="105" t="s">
        <v>422</v>
      </c>
      <c r="C195" s="107" t="s">
        <v>281</v>
      </c>
      <c r="D195" s="140"/>
      <c r="E195" s="142"/>
      <c r="F195" s="75"/>
      <c r="G195" s="75"/>
    </row>
    <row r="196" spans="1:7" ht="39" x14ac:dyDescent="0.25">
      <c r="A196" s="104">
        <v>200</v>
      </c>
      <c r="B196" s="105" t="s">
        <v>423</v>
      </c>
      <c r="C196" s="107" t="s">
        <v>283</v>
      </c>
      <c r="D196" s="140"/>
      <c r="E196" s="142"/>
      <c r="F196" s="75"/>
      <c r="G196" s="75"/>
    </row>
    <row r="197" spans="1:7" x14ac:dyDescent="0.25">
      <c r="A197" s="104">
        <v>200</v>
      </c>
      <c r="B197" s="105" t="s">
        <v>424</v>
      </c>
      <c r="C197" s="107" t="s">
        <v>285</v>
      </c>
      <c r="D197" s="140"/>
      <c r="E197" s="142"/>
      <c r="F197" s="75"/>
      <c r="G197" s="75"/>
    </row>
    <row r="198" spans="1:7" x14ac:dyDescent="0.25">
      <c r="A198" s="104">
        <v>200</v>
      </c>
      <c r="B198" s="105" t="s">
        <v>425</v>
      </c>
      <c r="C198" s="107" t="s">
        <v>287</v>
      </c>
      <c r="D198" s="140">
        <f>D199+D200</f>
        <v>0</v>
      </c>
      <c r="E198" s="242"/>
      <c r="F198" s="87"/>
      <c r="G198" s="87"/>
    </row>
    <row r="199" spans="1:7" x14ac:dyDescent="0.25">
      <c r="A199" s="104">
        <v>200</v>
      </c>
      <c r="B199" s="105" t="s">
        <v>426</v>
      </c>
      <c r="C199" s="107" t="s">
        <v>289</v>
      </c>
      <c r="D199" s="140"/>
      <c r="E199" s="142"/>
      <c r="F199" s="75"/>
      <c r="G199" s="75"/>
    </row>
    <row r="200" spans="1:7" ht="26.25" x14ac:dyDescent="0.25">
      <c r="A200" s="104">
        <v>200</v>
      </c>
      <c r="B200" s="105" t="s">
        <v>427</v>
      </c>
      <c r="C200" s="107" t="s">
        <v>291</v>
      </c>
      <c r="D200" s="140">
        <f>D201+D202+D203+D204+D205+D206</f>
        <v>0</v>
      </c>
      <c r="E200" s="239"/>
      <c r="F200" s="87"/>
      <c r="G200" s="87"/>
    </row>
    <row r="201" spans="1:7" x14ac:dyDescent="0.25">
      <c r="A201" s="104">
        <v>200</v>
      </c>
      <c r="B201" s="105" t="s">
        <v>428</v>
      </c>
      <c r="C201" s="107" t="s">
        <v>293</v>
      </c>
      <c r="D201" s="140"/>
      <c r="E201" s="142"/>
      <c r="F201" s="75"/>
      <c r="G201" s="75"/>
    </row>
    <row r="202" spans="1:7" ht="26.25" x14ac:dyDescent="0.25">
      <c r="A202" s="104">
        <v>200</v>
      </c>
      <c r="B202" s="105" t="s">
        <v>429</v>
      </c>
      <c r="C202" s="107" t="s">
        <v>295</v>
      </c>
      <c r="D202" s="140"/>
      <c r="E202" s="142"/>
      <c r="F202" s="75"/>
      <c r="G202" s="75"/>
    </row>
    <row r="203" spans="1:7" ht="26.25" x14ac:dyDescent="0.25">
      <c r="A203" s="104">
        <v>200</v>
      </c>
      <c r="B203" s="105" t="s">
        <v>430</v>
      </c>
      <c r="C203" s="107" t="s">
        <v>297</v>
      </c>
      <c r="D203" s="140"/>
      <c r="E203" s="142"/>
      <c r="F203" s="75"/>
      <c r="G203" s="75"/>
    </row>
    <row r="204" spans="1:7" x14ac:dyDescent="0.25">
      <c r="A204" s="104">
        <v>200</v>
      </c>
      <c r="B204" s="105" t="s">
        <v>431</v>
      </c>
      <c r="C204" s="107" t="s">
        <v>299</v>
      </c>
      <c r="D204" s="140"/>
      <c r="E204" s="142"/>
      <c r="F204" s="75"/>
      <c r="G204" s="75"/>
    </row>
    <row r="205" spans="1:7" ht="26.25" x14ac:dyDescent="0.25">
      <c r="A205" s="104">
        <v>200</v>
      </c>
      <c r="B205" s="105" t="s">
        <v>432</v>
      </c>
      <c r="C205" s="107" t="s">
        <v>301</v>
      </c>
      <c r="D205" s="140"/>
      <c r="E205" s="141"/>
      <c r="F205" s="75"/>
      <c r="G205" s="75"/>
    </row>
    <row r="206" spans="1:7" ht="26.25" x14ac:dyDescent="0.25">
      <c r="A206" s="104">
        <v>200</v>
      </c>
      <c r="B206" s="105" t="s">
        <v>433</v>
      </c>
      <c r="C206" s="107" t="s">
        <v>303</v>
      </c>
      <c r="D206" s="140"/>
      <c r="E206" s="142"/>
      <c r="F206" s="75"/>
      <c r="G206" s="77"/>
    </row>
    <row r="207" spans="1:7" ht="39" x14ac:dyDescent="0.25">
      <c r="A207" s="104">
        <v>200</v>
      </c>
      <c r="B207" s="105" t="s">
        <v>434</v>
      </c>
      <c r="C207" s="107" t="s">
        <v>329</v>
      </c>
      <c r="D207" s="140"/>
      <c r="E207" s="141"/>
      <c r="F207" s="75"/>
      <c r="G207" s="77"/>
    </row>
    <row r="208" spans="1:7" ht="64.5" x14ac:dyDescent="0.25">
      <c r="A208" s="80">
        <v>200</v>
      </c>
      <c r="B208" s="103" t="s">
        <v>435</v>
      </c>
      <c r="C208" s="108" t="s">
        <v>436</v>
      </c>
      <c r="D208" s="150"/>
      <c r="E208" s="225">
        <f>E209</f>
        <v>0</v>
      </c>
      <c r="F208" s="92"/>
      <c r="G208" s="92">
        <f>G209</f>
        <v>0</v>
      </c>
    </row>
    <row r="209" spans="1:7" x14ac:dyDescent="0.25">
      <c r="A209" s="104">
        <v>200</v>
      </c>
      <c r="B209" s="105" t="s">
        <v>437</v>
      </c>
      <c r="C209" s="107" t="s">
        <v>438</v>
      </c>
      <c r="D209" s="140"/>
      <c r="E209" s="141">
        <v>0</v>
      </c>
      <c r="F209" s="75"/>
      <c r="G209" s="75">
        <v>0</v>
      </c>
    </row>
    <row r="210" spans="1:7" x14ac:dyDescent="0.25">
      <c r="A210" s="80">
        <v>200</v>
      </c>
      <c r="B210" s="103" t="s">
        <v>439</v>
      </c>
      <c r="C210" s="108" t="s">
        <v>440</v>
      </c>
      <c r="D210" s="140"/>
      <c r="E210" s="151">
        <f>E211+E214+E217</f>
        <v>589235</v>
      </c>
      <c r="F210" s="92"/>
      <c r="G210" s="92">
        <f>G211+G214+G217</f>
        <v>63646.259999999995</v>
      </c>
    </row>
    <row r="211" spans="1:7" ht="64.5" x14ac:dyDescent="0.25">
      <c r="A211" s="80">
        <v>200</v>
      </c>
      <c r="B211" s="105" t="s">
        <v>441</v>
      </c>
      <c r="C211" s="108" t="s">
        <v>246</v>
      </c>
      <c r="D211" s="140"/>
      <c r="E211" s="151">
        <f>E212</f>
        <v>102000</v>
      </c>
      <c r="F211" s="92"/>
      <c r="G211" s="92">
        <f>G212</f>
        <v>5297.31</v>
      </c>
    </row>
    <row r="212" spans="1:7" x14ac:dyDescent="0.25">
      <c r="A212" s="104">
        <v>200</v>
      </c>
      <c r="B212" s="105" t="s">
        <v>305</v>
      </c>
      <c r="C212" s="107" t="s">
        <v>264</v>
      </c>
      <c r="D212" s="140"/>
      <c r="E212" s="142">
        <f>E213</f>
        <v>102000</v>
      </c>
      <c r="F212" s="75"/>
      <c r="G212" s="75">
        <f>G213</f>
        <v>5297.31</v>
      </c>
    </row>
    <row r="213" spans="1:7" x14ac:dyDescent="0.25">
      <c r="A213" s="104">
        <v>200</v>
      </c>
      <c r="B213" s="105" t="s">
        <v>309</v>
      </c>
      <c r="C213" s="107" t="s">
        <v>274</v>
      </c>
      <c r="D213" s="140"/>
      <c r="E213" s="142">
        <v>102000</v>
      </c>
      <c r="F213" s="75"/>
      <c r="G213" s="75">
        <v>5297.31</v>
      </c>
    </row>
    <row r="214" spans="1:7" x14ac:dyDescent="0.25">
      <c r="A214" s="104">
        <v>200</v>
      </c>
      <c r="B214" s="103" t="s">
        <v>396</v>
      </c>
      <c r="C214" s="107"/>
      <c r="D214" s="140"/>
      <c r="E214" s="151">
        <f>E215</f>
        <v>487235</v>
      </c>
      <c r="F214" s="92"/>
      <c r="G214" s="92">
        <f>G215</f>
        <v>58348.95</v>
      </c>
    </row>
    <row r="215" spans="1:7" x14ac:dyDescent="0.25">
      <c r="A215" s="80">
        <v>200</v>
      </c>
      <c r="B215" s="105" t="s">
        <v>442</v>
      </c>
      <c r="C215" s="107" t="s">
        <v>264</v>
      </c>
      <c r="D215" s="140"/>
      <c r="E215" s="142">
        <f>E216</f>
        <v>487235</v>
      </c>
      <c r="F215" s="75"/>
      <c r="G215" s="75">
        <f>G216</f>
        <v>58348.95</v>
      </c>
    </row>
    <row r="216" spans="1:7" x14ac:dyDescent="0.25">
      <c r="A216" s="104">
        <v>200</v>
      </c>
      <c r="B216" s="105" t="s">
        <v>443</v>
      </c>
      <c r="C216" s="107" t="s">
        <v>274</v>
      </c>
      <c r="D216" s="140"/>
      <c r="E216" s="142">
        <v>487235</v>
      </c>
      <c r="F216" s="75"/>
      <c r="G216" s="75">
        <v>58348.95</v>
      </c>
    </row>
    <row r="217" spans="1:7" ht="26.25" x14ac:dyDescent="0.25">
      <c r="A217" s="80">
        <v>247</v>
      </c>
      <c r="B217" s="103" t="s">
        <v>217</v>
      </c>
      <c r="C217" s="108" t="s">
        <v>218</v>
      </c>
      <c r="D217" s="150">
        <f>D219+D222</f>
        <v>0</v>
      </c>
      <c r="E217" s="150">
        <f>E219+E222</f>
        <v>0</v>
      </c>
      <c r="F217" s="86">
        <f>F219+F222</f>
        <v>0</v>
      </c>
      <c r="G217" s="86">
        <f>G219+G222</f>
        <v>0</v>
      </c>
    </row>
    <row r="218" spans="1:7" x14ac:dyDescent="0.25">
      <c r="A218" s="104">
        <v>200</v>
      </c>
      <c r="B218" s="105" t="s">
        <v>444</v>
      </c>
      <c r="C218" s="107" t="s">
        <v>236</v>
      </c>
      <c r="D218" s="140"/>
      <c r="E218" s="142"/>
      <c r="F218" s="75"/>
      <c r="G218" s="77"/>
    </row>
    <row r="219" spans="1:7" x14ac:dyDescent="0.25">
      <c r="A219" s="104">
        <v>200</v>
      </c>
      <c r="B219" s="105" t="s">
        <v>415</v>
      </c>
      <c r="C219" s="107" t="s">
        <v>264</v>
      </c>
      <c r="D219" s="140">
        <f>D220+D221</f>
        <v>0</v>
      </c>
      <c r="E219" s="140">
        <f>E220+E221</f>
        <v>0</v>
      </c>
      <c r="F219" s="87">
        <f>F220+F221</f>
        <v>0</v>
      </c>
      <c r="G219" s="87">
        <f>G220+G221</f>
        <v>0</v>
      </c>
    </row>
    <row r="220" spans="1:7" x14ac:dyDescent="0.25">
      <c r="A220" s="104">
        <v>200</v>
      </c>
      <c r="B220" s="105" t="s">
        <v>499</v>
      </c>
      <c r="C220" s="107" t="s">
        <v>274</v>
      </c>
      <c r="D220" s="140"/>
      <c r="E220" s="141"/>
      <c r="F220" s="75"/>
      <c r="G220" s="90"/>
    </row>
    <row r="221" spans="1:7" x14ac:dyDescent="0.25">
      <c r="A221" s="104">
        <v>200</v>
      </c>
      <c r="B221" s="105" t="s">
        <v>420</v>
      </c>
      <c r="C221" s="107" t="s">
        <v>277</v>
      </c>
      <c r="D221" s="140"/>
      <c r="E221" s="142"/>
      <c r="F221" s="75"/>
      <c r="G221" s="75"/>
    </row>
    <row r="222" spans="1:7" x14ac:dyDescent="0.25">
      <c r="A222" s="104">
        <v>200</v>
      </c>
      <c r="B222" s="105" t="s">
        <v>424</v>
      </c>
      <c r="C222" s="107" t="s">
        <v>285</v>
      </c>
      <c r="D222" s="140"/>
      <c r="E222" s="142"/>
      <c r="F222" s="75"/>
      <c r="G222" s="75"/>
    </row>
    <row r="223" spans="1:7" ht="26.25" x14ac:dyDescent="0.25">
      <c r="A223" s="80">
        <v>200</v>
      </c>
      <c r="B223" s="103" t="s">
        <v>445</v>
      </c>
      <c r="C223" s="108" t="s">
        <v>446</v>
      </c>
      <c r="D223" s="150">
        <f>D224</f>
        <v>0</v>
      </c>
      <c r="E223" s="237">
        <f>E224</f>
        <v>201000</v>
      </c>
      <c r="F223" s="86">
        <f>F224</f>
        <v>0</v>
      </c>
      <c r="G223" s="71">
        <f>G224</f>
        <v>0</v>
      </c>
    </row>
    <row r="224" spans="1:7" x14ac:dyDescent="0.25">
      <c r="A224" s="104">
        <v>200</v>
      </c>
      <c r="B224" s="105" t="s">
        <v>447</v>
      </c>
      <c r="C224" s="107" t="s">
        <v>448</v>
      </c>
      <c r="D224" s="140">
        <f>D226</f>
        <v>0</v>
      </c>
      <c r="E224" s="127">
        <f>E226</f>
        <v>201000</v>
      </c>
      <c r="F224" s="87">
        <f>F226</f>
        <v>0</v>
      </c>
      <c r="G224" s="93">
        <f>G226</f>
        <v>0</v>
      </c>
    </row>
    <row r="225" spans="1:7" x14ac:dyDescent="0.25">
      <c r="A225" s="104">
        <v>200</v>
      </c>
      <c r="B225" s="105" t="s">
        <v>449</v>
      </c>
      <c r="C225" s="107" t="s">
        <v>236</v>
      </c>
      <c r="D225" s="140"/>
      <c r="E225" s="127"/>
      <c r="F225" s="75"/>
      <c r="G225" s="75"/>
    </row>
    <row r="226" spans="1:7" x14ac:dyDescent="0.25">
      <c r="A226" s="104">
        <v>200</v>
      </c>
      <c r="B226" s="105" t="s">
        <v>450</v>
      </c>
      <c r="C226" s="107" t="s">
        <v>451</v>
      </c>
      <c r="D226" s="140">
        <f>D227</f>
        <v>0</v>
      </c>
      <c r="E226" s="127">
        <f>E227</f>
        <v>201000</v>
      </c>
      <c r="F226" s="87">
        <f>F227</f>
        <v>0</v>
      </c>
      <c r="G226" s="93">
        <f>G227</f>
        <v>0</v>
      </c>
    </row>
    <row r="227" spans="1:7" ht="39" x14ac:dyDescent="0.25">
      <c r="A227" s="104">
        <v>200</v>
      </c>
      <c r="B227" s="105" t="s">
        <v>452</v>
      </c>
      <c r="C227" s="107" t="s">
        <v>453</v>
      </c>
      <c r="D227" s="140"/>
      <c r="E227" s="127">
        <v>201000</v>
      </c>
      <c r="F227" s="75"/>
      <c r="G227" s="75">
        <v>0</v>
      </c>
    </row>
    <row r="228" spans="1:7" ht="39" x14ac:dyDescent="0.25">
      <c r="A228" s="80">
        <v>200</v>
      </c>
      <c r="B228" s="103" t="s">
        <v>454</v>
      </c>
      <c r="C228" s="108" t="s">
        <v>455</v>
      </c>
      <c r="D228" s="150">
        <f>D229</f>
        <v>0</v>
      </c>
      <c r="E228" s="237">
        <f>E229</f>
        <v>0</v>
      </c>
      <c r="F228" s="86">
        <f>F229</f>
        <v>0</v>
      </c>
      <c r="G228" s="71">
        <f>G229</f>
        <v>0</v>
      </c>
    </row>
    <row r="229" spans="1:7" x14ac:dyDescent="0.25">
      <c r="A229" s="104">
        <v>200</v>
      </c>
      <c r="B229" s="105" t="s">
        <v>456</v>
      </c>
      <c r="C229" s="107" t="s">
        <v>457</v>
      </c>
      <c r="D229" s="140">
        <f>D231</f>
        <v>0</v>
      </c>
      <c r="E229" s="127">
        <f>E231</f>
        <v>0</v>
      </c>
      <c r="F229" s="87">
        <f>F231</f>
        <v>0</v>
      </c>
      <c r="G229" s="93">
        <f>G231</f>
        <v>0</v>
      </c>
    </row>
    <row r="230" spans="1:7" x14ac:dyDescent="0.25">
      <c r="A230" s="104">
        <v>200</v>
      </c>
      <c r="B230" s="105" t="s">
        <v>458</v>
      </c>
      <c r="C230" s="107" t="s">
        <v>236</v>
      </c>
      <c r="D230" s="140"/>
      <c r="E230" s="142"/>
      <c r="F230" s="75"/>
      <c r="G230" s="75"/>
    </row>
    <row r="231" spans="1:7" x14ac:dyDescent="0.25">
      <c r="A231" s="104">
        <v>200</v>
      </c>
      <c r="B231" s="105" t="s">
        <v>459</v>
      </c>
      <c r="C231" s="107" t="s">
        <v>451</v>
      </c>
      <c r="D231" s="140">
        <f>D232</f>
        <v>0</v>
      </c>
      <c r="E231" s="127">
        <f>E232</f>
        <v>0</v>
      </c>
      <c r="F231" s="87">
        <f>F232</f>
        <v>0</v>
      </c>
      <c r="G231" s="93">
        <f>G232</f>
        <v>0</v>
      </c>
    </row>
    <row r="232" spans="1:7" x14ac:dyDescent="0.25">
      <c r="A232" s="104">
        <v>200</v>
      </c>
      <c r="B232" s="105" t="s">
        <v>460</v>
      </c>
      <c r="C232" s="107" t="s">
        <v>461</v>
      </c>
      <c r="D232" s="140"/>
      <c r="E232" s="142">
        <v>0</v>
      </c>
      <c r="F232" s="75"/>
      <c r="G232" s="75">
        <v>0</v>
      </c>
    </row>
    <row r="233" spans="1:7" ht="51.75" x14ac:dyDescent="0.25">
      <c r="A233" s="80">
        <v>200</v>
      </c>
      <c r="B233" s="103" t="s">
        <v>462</v>
      </c>
      <c r="C233" s="108" t="s">
        <v>463</v>
      </c>
      <c r="D233" s="150">
        <f t="shared" ref="D233:G235" si="0">D234</f>
        <v>0</v>
      </c>
      <c r="E233" s="150">
        <f t="shared" si="0"/>
        <v>0</v>
      </c>
      <c r="F233" s="86">
        <f t="shared" si="0"/>
        <v>0</v>
      </c>
      <c r="G233" s="86">
        <f t="shared" si="0"/>
        <v>0</v>
      </c>
    </row>
    <row r="234" spans="1:7" x14ac:dyDescent="0.25">
      <c r="A234" s="104">
        <v>200</v>
      </c>
      <c r="B234" s="105" t="s">
        <v>373</v>
      </c>
      <c r="C234" s="107" t="s">
        <v>374</v>
      </c>
      <c r="D234" s="140">
        <f t="shared" si="0"/>
        <v>0</v>
      </c>
      <c r="E234" s="140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4">
        <v>200</v>
      </c>
      <c r="B235" s="105" t="s">
        <v>384</v>
      </c>
      <c r="C235" s="107" t="s">
        <v>287</v>
      </c>
      <c r="D235" s="140">
        <f t="shared" si="0"/>
        <v>0</v>
      </c>
      <c r="E235" s="140">
        <f t="shared" si="0"/>
        <v>0</v>
      </c>
      <c r="F235" s="87">
        <f t="shared" si="0"/>
        <v>0</v>
      </c>
      <c r="G235" s="87">
        <f t="shared" si="0"/>
        <v>0</v>
      </c>
    </row>
    <row r="236" spans="1:7" x14ac:dyDescent="0.25">
      <c r="A236" s="104">
        <v>200</v>
      </c>
      <c r="B236" s="105" t="s">
        <v>385</v>
      </c>
      <c r="C236" s="107" t="s">
        <v>289</v>
      </c>
      <c r="D236" s="140"/>
      <c r="E236" s="142"/>
      <c r="F236" s="75"/>
      <c r="G236" s="75"/>
    </row>
    <row r="237" spans="1:7" ht="51.75" x14ac:dyDescent="0.25">
      <c r="A237" s="80">
        <v>200</v>
      </c>
      <c r="B237" s="103" t="s">
        <v>464</v>
      </c>
      <c r="C237" s="108" t="s">
        <v>465</v>
      </c>
      <c r="D237" s="150">
        <f>D238+D241</f>
        <v>0</v>
      </c>
      <c r="E237" s="150">
        <f>E238+E241</f>
        <v>0</v>
      </c>
      <c r="F237" s="86">
        <f>F238+F241</f>
        <v>0</v>
      </c>
      <c r="G237" s="86">
        <f>G238+G241</f>
        <v>0</v>
      </c>
    </row>
    <row r="238" spans="1:7" x14ac:dyDescent="0.25">
      <c r="A238" s="104">
        <v>200</v>
      </c>
      <c r="B238" s="105" t="s">
        <v>373</v>
      </c>
      <c r="C238" s="107" t="s">
        <v>374</v>
      </c>
      <c r="D238" s="140">
        <f t="shared" ref="D238:G239" si="1">D239</f>
        <v>0</v>
      </c>
      <c r="E238" s="140">
        <f t="shared" si="1"/>
        <v>0</v>
      </c>
      <c r="F238" s="87">
        <f t="shared" si="1"/>
        <v>0</v>
      </c>
      <c r="G238" s="87">
        <f t="shared" si="1"/>
        <v>0</v>
      </c>
    </row>
    <row r="239" spans="1:7" x14ac:dyDescent="0.25">
      <c r="A239" s="104">
        <v>200</v>
      </c>
      <c r="B239" s="105" t="s">
        <v>384</v>
      </c>
      <c r="C239" s="107" t="s">
        <v>287</v>
      </c>
      <c r="D239" s="140">
        <f t="shared" si="1"/>
        <v>0</v>
      </c>
      <c r="E239" s="140">
        <f t="shared" si="1"/>
        <v>0</v>
      </c>
      <c r="F239" s="87">
        <f t="shared" si="1"/>
        <v>0</v>
      </c>
      <c r="G239" s="87">
        <f t="shared" si="1"/>
        <v>0</v>
      </c>
    </row>
    <row r="240" spans="1:7" x14ac:dyDescent="0.25">
      <c r="A240" s="104">
        <v>200</v>
      </c>
      <c r="B240" s="105" t="s">
        <v>385</v>
      </c>
      <c r="C240" s="107" t="s">
        <v>289</v>
      </c>
      <c r="D240" s="140"/>
      <c r="E240" s="142"/>
      <c r="F240" s="75"/>
      <c r="G240" s="75"/>
    </row>
    <row r="241" spans="1:7" x14ac:dyDescent="0.25">
      <c r="A241" s="104">
        <v>200</v>
      </c>
      <c r="B241" s="105" t="s">
        <v>369</v>
      </c>
      <c r="C241" s="107" t="s">
        <v>466</v>
      </c>
      <c r="D241" s="140">
        <f t="shared" ref="D241:G242" si="2">D242</f>
        <v>0</v>
      </c>
      <c r="E241" s="140">
        <f t="shared" si="2"/>
        <v>0</v>
      </c>
      <c r="F241" s="87">
        <f t="shared" si="2"/>
        <v>0</v>
      </c>
      <c r="G241" s="87">
        <f t="shared" si="2"/>
        <v>0</v>
      </c>
    </row>
    <row r="242" spans="1:7" x14ac:dyDescent="0.25">
      <c r="A242" s="104">
        <v>200</v>
      </c>
      <c r="B242" s="105" t="s">
        <v>467</v>
      </c>
      <c r="C242" s="107" t="s">
        <v>468</v>
      </c>
      <c r="D242" s="140">
        <f t="shared" si="2"/>
        <v>0</v>
      </c>
      <c r="E242" s="140">
        <v>0</v>
      </c>
      <c r="F242" s="87">
        <f t="shared" si="2"/>
        <v>0</v>
      </c>
      <c r="G242" s="87">
        <f t="shared" si="2"/>
        <v>0</v>
      </c>
    </row>
    <row r="243" spans="1:7" x14ac:dyDescent="0.25">
      <c r="A243" s="104">
        <v>200</v>
      </c>
      <c r="B243" s="105" t="s">
        <v>413</v>
      </c>
      <c r="C243" s="107" t="s">
        <v>289</v>
      </c>
      <c r="D243" s="140"/>
      <c r="E243" s="142"/>
      <c r="F243" s="75"/>
      <c r="G243" s="75"/>
    </row>
    <row r="244" spans="1:7" s="152" customFormat="1" x14ac:dyDescent="0.25">
      <c r="A244" s="149"/>
      <c r="B244" s="108" t="s">
        <v>587</v>
      </c>
      <c r="C244" s="108" t="s">
        <v>588</v>
      </c>
      <c r="D244" s="150">
        <f t="shared" ref="D244:E246" si="3">D245</f>
        <v>500</v>
      </c>
      <c r="E244" s="151">
        <f t="shared" si="3"/>
        <v>500</v>
      </c>
      <c r="F244" s="151">
        <f t="shared" ref="F244:G246" si="4">F245</f>
        <v>0</v>
      </c>
      <c r="G244" s="151">
        <f t="shared" si="4"/>
        <v>0</v>
      </c>
    </row>
    <row r="245" spans="1:7" ht="25.5" customHeight="1" x14ac:dyDescent="0.25">
      <c r="A245" s="104">
        <v>200</v>
      </c>
      <c r="B245" s="105" t="s">
        <v>590</v>
      </c>
      <c r="C245" s="107" t="s">
        <v>753</v>
      </c>
      <c r="D245" s="140">
        <f t="shared" si="3"/>
        <v>500</v>
      </c>
      <c r="E245" s="142">
        <f t="shared" si="3"/>
        <v>500</v>
      </c>
      <c r="F245" s="75">
        <f t="shared" si="4"/>
        <v>0</v>
      </c>
      <c r="G245" s="75">
        <f t="shared" si="4"/>
        <v>0</v>
      </c>
    </row>
    <row r="246" spans="1:7" ht="30" customHeight="1" x14ac:dyDescent="0.25">
      <c r="A246" s="104">
        <v>200</v>
      </c>
      <c r="B246" s="105" t="s">
        <v>472</v>
      </c>
      <c r="C246" s="107" t="s">
        <v>754</v>
      </c>
      <c r="D246" s="140">
        <f t="shared" si="3"/>
        <v>500</v>
      </c>
      <c r="E246" s="142">
        <f t="shared" si="3"/>
        <v>500</v>
      </c>
      <c r="F246" s="75">
        <f t="shared" si="4"/>
        <v>0</v>
      </c>
      <c r="G246" s="75">
        <f t="shared" si="4"/>
        <v>0</v>
      </c>
    </row>
    <row r="247" spans="1:7" x14ac:dyDescent="0.25">
      <c r="A247" s="104">
        <v>200</v>
      </c>
      <c r="B247" s="105" t="s">
        <v>589</v>
      </c>
      <c r="C247" s="107" t="s">
        <v>755</v>
      </c>
      <c r="D247" s="140">
        <v>500</v>
      </c>
      <c r="E247" s="142">
        <v>500</v>
      </c>
      <c r="F247" s="75">
        <f>G247</f>
        <v>0</v>
      </c>
      <c r="G247" s="75">
        <v>0</v>
      </c>
    </row>
    <row r="248" spans="1:7" ht="39" x14ac:dyDescent="0.25">
      <c r="A248" s="80">
        <v>200</v>
      </c>
      <c r="B248" s="103" t="s">
        <v>469</v>
      </c>
      <c r="C248" s="108" t="s">
        <v>470</v>
      </c>
      <c r="D248" s="237"/>
      <c r="E248" s="237">
        <f>E254+E249+E253</f>
        <v>0</v>
      </c>
      <c r="F248" s="86">
        <f>F254</f>
        <v>0</v>
      </c>
      <c r="G248" s="72">
        <f>G254+G249+G253</f>
        <v>0</v>
      </c>
    </row>
    <row r="249" spans="1:7" ht="64.5" x14ac:dyDescent="0.25">
      <c r="A249" s="80">
        <v>200</v>
      </c>
      <c r="B249" s="105" t="s">
        <v>245</v>
      </c>
      <c r="C249" s="107" t="s">
        <v>246</v>
      </c>
      <c r="D249" s="237"/>
      <c r="E249" s="127">
        <f>E250</f>
        <v>0</v>
      </c>
      <c r="F249" s="87"/>
      <c r="G249" s="87">
        <f>G250</f>
        <v>0</v>
      </c>
    </row>
    <row r="250" spans="1:7" x14ac:dyDescent="0.25">
      <c r="A250" s="80">
        <v>200</v>
      </c>
      <c r="B250" s="105" t="s">
        <v>471</v>
      </c>
      <c r="C250" s="107" t="s">
        <v>285</v>
      </c>
      <c r="D250" s="237"/>
      <c r="E250" s="127"/>
      <c r="F250" s="87"/>
      <c r="G250" s="87"/>
    </row>
    <row r="251" spans="1:7" x14ac:dyDescent="0.25">
      <c r="A251" s="104">
        <v>200</v>
      </c>
      <c r="B251" s="107" t="s">
        <v>223</v>
      </c>
      <c r="C251" s="107" t="s">
        <v>224</v>
      </c>
      <c r="D251" s="237"/>
      <c r="E251" s="127">
        <f>E252</f>
        <v>0</v>
      </c>
      <c r="F251" s="87"/>
      <c r="G251" s="93">
        <f>G252</f>
        <v>0</v>
      </c>
    </row>
    <row r="252" spans="1:7" ht="26.25" x14ac:dyDescent="0.25">
      <c r="A252" s="104">
        <v>200</v>
      </c>
      <c r="B252" s="107" t="s">
        <v>340</v>
      </c>
      <c r="C252" s="107" t="s">
        <v>474</v>
      </c>
      <c r="D252" s="237"/>
      <c r="E252" s="127">
        <f>E253</f>
        <v>0</v>
      </c>
      <c r="F252" s="87"/>
      <c r="G252" s="93">
        <f>G253</f>
        <v>0</v>
      </c>
    </row>
    <row r="253" spans="1:7" ht="26.25" x14ac:dyDescent="0.25">
      <c r="A253" s="104">
        <v>200</v>
      </c>
      <c r="B253" s="107" t="s">
        <v>795</v>
      </c>
      <c r="C253" s="107" t="s">
        <v>474</v>
      </c>
      <c r="D253" s="237"/>
      <c r="E253" s="127">
        <v>0</v>
      </c>
      <c r="F253" s="87"/>
      <c r="G253" s="93">
        <v>0</v>
      </c>
    </row>
    <row r="254" spans="1:7" x14ac:dyDescent="0.25">
      <c r="A254" s="104">
        <v>200</v>
      </c>
      <c r="B254" s="107" t="s">
        <v>386</v>
      </c>
      <c r="C254" s="108" t="s">
        <v>387</v>
      </c>
      <c r="D254" s="142"/>
      <c r="E254" s="127">
        <f>E257</f>
        <v>0</v>
      </c>
      <c r="F254" s="87"/>
      <c r="G254" s="75">
        <f>G255</f>
        <v>0</v>
      </c>
    </row>
    <row r="255" spans="1:7" x14ac:dyDescent="0.25">
      <c r="A255" s="104">
        <v>200</v>
      </c>
      <c r="B255" s="107" t="s">
        <v>388</v>
      </c>
      <c r="C255" s="107" t="s">
        <v>236</v>
      </c>
      <c r="D255" s="140"/>
      <c r="E255" s="127">
        <f>E257</f>
        <v>0</v>
      </c>
      <c r="F255" s="75"/>
      <c r="G255" s="75">
        <f>G256</f>
        <v>0</v>
      </c>
    </row>
    <row r="256" spans="1:7" ht="26.25" x14ac:dyDescent="0.25">
      <c r="A256" s="104">
        <v>200</v>
      </c>
      <c r="B256" s="107" t="s">
        <v>473</v>
      </c>
      <c r="C256" s="108" t="s">
        <v>474</v>
      </c>
      <c r="D256" s="142"/>
      <c r="E256" s="127">
        <f>E257</f>
        <v>0</v>
      </c>
      <c r="F256" s="87"/>
      <c r="G256" s="75">
        <f>G257</f>
        <v>0</v>
      </c>
    </row>
    <row r="257" spans="1:7" ht="26.25" x14ac:dyDescent="0.25">
      <c r="A257" s="104">
        <v>200</v>
      </c>
      <c r="B257" s="107" t="s">
        <v>475</v>
      </c>
      <c r="C257" s="108" t="s">
        <v>474</v>
      </c>
      <c r="D257" s="142"/>
      <c r="E257" s="142">
        <v>0</v>
      </c>
      <c r="F257" s="75"/>
      <c r="G257" s="75">
        <v>0</v>
      </c>
    </row>
    <row r="258" spans="1:7" ht="64.5" x14ac:dyDescent="0.25">
      <c r="A258" s="80">
        <v>200</v>
      </c>
      <c r="B258" s="103" t="s">
        <v>476</v>
      </c>
      <c r="C258" s="108" t="s">
        <v>477</v>
      </c>
      <c r="D258" s="150">
        <f t="shared" ref="D258:G260" si="5">D259</f>
        <v>0</v>
      </c>
      <c r="E258" s="150">
        <f t="shared" si="5"/>
        <v>0</v>
      </c>
      <c r="F258" s="86">
        <f t="shared" si="5"/>
        <v>0</v>
      </c>
      <c r="G258" s="86">
        <f t="shared" si="5"/>
        <v>0</v>
      </c>
    </row>
    <row r="259" spans="1:7" x14ac:dyDescent="0.25">
      <c r="A259" s="104">
        <v>200</v>
      </c>
      <c r="B259" s="105" t="s">
        <v>395</v>
      </c>
      <c r="C259" s="107" t="s">
        <v>396</v>
      </c>
      <c r="D259" s="140">
        <f t="shared" si="5"/>
        <v>0</v>
      </c>
      <c r="E259" s="140">
        <f t="shared" si="5"/>
        <v>0</v>
      </c>
      <c r="F259" s="87">
        <f t="shared" si="5"/>
        <v>0</v>
      </c>
      <c r="G259" s="87">
        <f t="shared" si="5"/>
        <v>0</v>
      </c>
    </row>
    <row r="260" spans="1:7" x14ac:dyDescent="0.25">
      <c r="A260" s="104">
        <v>200</v>
      </c>
      <c r="B260" s="105" t="s">
        <v>478</v>
      </c>
      <c r="C260" s="107" t="s">
        <v>380</v>
      </c>
      <c r="D260" s="140">
        <f t="shared" si="5"/>
        <v>0</v>
      </c>
      <c r="E260" s="140">
        <f t="shared" si="5"/>
        <v>0</v>
      </c>
      <c r="F260" s="87">
        <f t="shared" si="5"/>
        <v>0</v>
      </c>
      <c r="G260" s="87">
        <f t="shared" si="5"/>
        <v>0</v>
      </c>
    </row>
    <row r="261" spans="1:7" ht="39" x14ac:dyDescent="0.25">
      <c r="A261" s="104">
        <v>200</v>
      </c>
      <c r="B261" s="105" t="s">
        <v>479</v>
      </c>
      <c r="C261" s="107" t="s">
        <v>480</v>
      </c>
      <c r="D261" s="140"/>
      <c r="E261" s="142"/>
      <c r="F261" s="75"/>
      <c r="G261" s="77"/>
    </row>
    <row r="262" spans="1:7" ht="26.25" x14ac:dyDescent="0.25">
      <c r="A262" s="80">
        <v>200</v>
      </c>
      <c r="B262" s="103" t="s">
        <v>481</v>
      </c>
      <c r="C262" s="108" t="s">
        <v>482</v>
      </c>
      <c r="D262" s="150">
        <f>D263+D267</f>
        <v>0</v>
      </c>
      <c r="E262" s="238">
        <f>E263+E265+E267</f>
        <v>4000</v>
      </c>
      <c r="F262" s="254">
        <f>F263+F267</f>
        <v>0</v>
      </c>
      <c r="G262" s="72">
        <f>G265+G267+G263</f>
        <v>0</v>
      </c>
    </row>
    <row r="263" spans="1:7" ht="64.5" x14ac:dyDescent="0.25">
      <c r="A263" s="104">
        <v>200</v>
      </c>
      <c r="B263" s="105" t="s">
        <v>245</v>
      </c>
      <c r="C263" s="107" t="s">
        <v>246</v>
      </c>
      <c r="D263" s="140">
        <f>D264</f>
        <v>0</v>
      </c>
      <c r="E263" s="242">
        <f>E264</f>
        <v>4000</v>
      </c>
      <c r="F263" s="89">
        <f>F264</f>
        <v>0</v>
      </c>
      <c r="G263" s="90">
        <f>G264</f>
        <v>0</v>
      </c>
    </row>
    <row r="264" spans="1:7" x14ac:dyDescent="0.25">
      <c r="A264" s="104">
        <v>200</v>
      </c>
      <c r="B264" s="105" t="s">
        <v>483</v>
      </c>
      <c r="C264" s="107" t="s">
        <v>285</v>
      </c>
      <c r="D264" s="140"/>
      <c r="E264" s="242">
        <v>4000</v>
      </c>
      <c r="F264" s="89"/>
      <c r="G264" s="90">
        <v>0</v>
      </c>
    </row>
    <row r="265" spans="1:7" x14ac:dyDescent="0.25">
      <c r="A265" s="104">
        <v>200</v>
      </c>
      <c r="B265" s="105" t="s">
        <v>386</v>
      </c>
      <c r="C265" s="107" t="s">
        <v>387</v>
      </c>
      <c r="D265" s="140"/>
      <c r="E265" s="239">
        <f>E266</f>
        <v>0</v>
      </c>
      <c r="F265" s="75"/>
      <c r="G265" s="91">
        <f>G266</f>
        <v>0</v>
      </c>
    </row>
    <row r="266" spans="1:7" x14ac:dyDescent="0.25">
      <c r="A266" s="104">
        <v>200</v>
      </c>
      <c r="B266" s="105" t="s">
        <v>484</v>
      </c>
      <c r="C266" s="107" t="s">
        <v>285</v>
      </c>
      <c r="D266" s="140"/>
      <c r="E266" s="239"/>
      <c r="F266" s="75"/>
      <c r="G266" s="75"/>
    </row>
    <row r="267" spans="1:7" x14ac:dyDescent="0.25">
      <c r="A267" s="104">
        <v>200</v>
      </c>
      <c r="B267" s="105" t="s">
        <v>395</v>
      </c>
      <c r="C267" s="107" t="s">
        <v>396</v>
      </c>
      <c r="D267" s="140">
        <f>D268</f>
        <v>0</v>
      </c>
      <c r="E267" s="140">
        <f>E268</f>
        <v>0</v>
      </c>
      <c r="F267" s="87">
        <f>F268</f>
        <v>0</v>
      </c>
      <c r="G267" s="87">
        <f>G268</f>
        <v>0</v>
      </c>
    </row>
    <row r="268" spans="1:7" x14ac:dyDescent="0.25">
      <c r="A268" s="104">
        <v>200</v>
      </c>
      <c r="B268" s="105" t="s">
        <v>485</v>
      </c>
      <c r="C268" s="107" t="s">
        <v>285</v>
      </c>
      <c r="D268" s="140"/>
      <c r="E268" s="141"/>
      <c r="F268" s="75"/>
      <c r="G268" s="75"/>
    </row>
    <row r="269" spans="1:7" ht="25.5" hidden="1" customHeight="1" x14ac:dyDescent="0.25">
      <c r="A269" s="80">
        <v>200</v>
      </c>
      <c r="B269" s="103" t="s">
        <v>486</v>
      </c>
      <c r="C269" s="108" t="s">
        <v>331</v>
      </c>
      <c r="D269" s="150">
        <f>D270+D272</f>
        <v>0</v>
      </c>
      <c r="E269" s="150">
        <f>E270</f>
        <v>0</v>
      </c>
      <c r="F269" s="86">
        <f>F270+F272</f>
        <v>0</v>
      </c>
      <c r="G269" s="71">
        <f>G270</f>
        <v>0</v>
      </c>
    </row>
    <row r="270" spans="1:7" ht="26.25" hidden="1" x14ac:dyDescent="0.25">
      <c r="A270" s="104">
        <v>200</v>
      </c>
      <c r="B270" s="105" t="s">
        <v>330</v>
      </c>
      <c r="C270" s="108" t="s">
        <v>331</v>
      </c>
      <c r="D270" s="140">
        <f>D271</f>
        <v>0</v>
      </c>
      <c r="E270" s="140">
        <f>E271</f>
        <v>0</v>
      </c>
      <c r="F270" s="87">
        <f>F271</f>
        <v>0</v>
      </c>
      <c r="G270" s="93">
        <f>G271</f>
        <v>0</v>
      </c>
    </row>
    <row r="271" spans="1:7" hidden="1" x14ac:dyDescent="0.25">
      <c r="A271" s="104">
        <v>200</v>
      </c>
      <c r="B271" s="105" t="s">
        <v>487</v>
      </c>
      <c r="C271" s="107" t="s">
        <v>236</v>
      </c>
      <c r="D271" s="140"/>
      <c r="E271" s="141">
        <f>E273</f>
        <v>0</v>
      </c>
      <c r="F271" s="75"/>
      <c r="G271" s="75">
        <f>G273</f>
        <v>0</v>
      </c>
    </row>
    <row r="272" spans="1:7" hidden="1" x14ac:dyDescent="0.25">
      <c r="A272" s="104">
        <v>200</v>
      </c>
      <c r="B272" s="105" t="s">
        <v>488</v>
      </c>
      <c r="C272" s="107" t="s">
        <v>218</v>
      </c>
      <c r="D272" s="140">
        <f>D273</f>
        <v>0</v>
      </c>
      <c r="E272" s="140">
        <f>E273</f>
        <v>0</v>
      </c>
      <c r="F272" s="87">
        <f>F273</f>
        <v>0</v>
      </c>
      <c r="G272" s="76">
        <f>G273</f>
        <v>0</v>
      </c>
    </row>
    <row r="273" spans="1:7" hidden="1" x14ac:dyDescent="0.25">
      <c r="A273" s="104">
        <v>200</v>
      </c>
      <c r="B273" s="105" t="s">
        <v>489</v>
      </c>
      <c r="C273" s="107" t="s">
        <v>285</v>
      </c>
      <c r="D273" s="140"/>
      <c r="E273" s="141"/>
      <c r="F273" s="75"/>
      <c r="G273" s="76"/>
    </row>
    <row r="274" spans="1:7" x14ac:dyDescent="0.25">
      <c r="A274" s="80">
        <v>200</v>
      </c>
      <c r="B274" s="103" t="s">
        <v>788</v>
      </c>
      <c r="C274" s="108" t="s">
        <v>789</v>
      </c>
      <c r="D274" s="150">
        <f>D275+D280</f>
        <v>0</v>
      </c>
      <c r="E274" s="238">
        <f>E275</f>
        <v>0</v>
      </c>
      <c r="F274" s="86"/>
      <c r="G274" s="92">
        <f>G275</f>
        <v>0</v>
      </c>
    </row>
    <row r="275" spans="1:7" ht="64.5" x14ac:dyDescent="0.25">
      <c r="A275" s="104">
        <v>200</v>
      </c>
      <c r="B275" s="105" t="s">
        <v>386</v>
      </c>
      <c r="C275" s="107" t="s">
        <v>246</v>
      </c>
      <c r="D275" s="140"/>
      <c r="E275" s="242">
        <f>E276</f>
        <v>0</v>
      </c>
      <c r="F275" s="75"/>
      <c r="G275" s="75">
        <f>G276</f>
        <v>0</v>
      </c>
    </row>
    <row r="276" spans="1:7" x14ac:dyDescent="0.25">
      <c r="A276" s="104">
        <v>200</v>
      </c>
      <c r="B276" s="105" t="s">
        <v>484</v>
      </c>
      <c r="C276" s="107" t="s">
        <v>285</v>
      </c>
      <c r="D276" s="140"/>
      <c r="E276" s="242">
        <v>0</v>
      </c>
      <c r="F276" s="75"/>
      <c r="G276" s="75">
        <v>0</v>
      </c>
    </row>
    <row r="277" spans="1:7" x14ac:dyDescent="0.25">
      <c r="A277" s="80">
        <v>200</v>
      </c>
      <c r="B277" s="103" t="s">
        <v>490</v>
      </c>
      <c r="C277" s="108" t="s">
        <v>491</v>
      </c>
      <c r="D277" s="150">
        <f>D280+D282+D284</f>
        <v>0</v>
      </c>
      <c r="E277" s="237">
        <f>E278+E280+E282+E284</f>
        <v>0</v>
      </c>
      <c r="F277" s="86">
        <f>F280+F282+F284</f>
        <v>0</v>
      </c>
      <c r="G277" s="71">
        <f>G278+G280+G282+G284</f>
        <v>0</v>
      </c>
    </row>
    <row r="278" spans="1:7" ht="64.5" x14ac:dyDescent="0.25">
      <c r="A278" s="80">
        <v>200</v>
      </c>
      <c r="B278" s="103" t="s">
        <v>492</v>
      </c>
      <c r="C278" s="107" t="s">
        <v>246</v>
      </c>
      <c r="D278" s="150"/>
      <c r="E278" s="127">
        <f>E279</f>
        <v>0</v>
      </c>
      <c r="F278" s="87"/>
      <c r="G278" s="93">
        <f>G279</f>
        <v>0</v>
      </c>
    </row>
    <row r="279" spans="1:7" ht="39" x14ac:dyDescent="0.25">
      <c r="A279" s="80">
        <v>200</v>
      </c>
      <c r="B279" s="103" t="s">
        <v>493</v>
      </c>
      <c r="C279" s="107" t="s">
        <v>494</v>
      </c>
      <c r="D279" s="150"/>
      <c r="E279" s="127"/>
      <c r="F279" s="87"/>
      <c r="G279" s="93"/>
    </row>
    <row r="280" spans="1:7" ht="39" x14ac:dyDescent="0.25">
      <c r="A280" s="104">
        <v>200</v>
      </c>
      <c r="B280" s="103" t="s">
        <v>756</v>
      </c>
      <c r="C280" s="107" t="s">
        <v>757</v>
      </c>
      <c r="D280" s="140">
        <f>D281</f>
        <v>0</v>
      </c>
      <c r="E280" s="127">
        <v>0</v>
      </c>
      <c r="F280" s="87">
        <f>F281</f>
        <v>0</v>
      </c>
      <c r="G280" s="93">
        <v>0</v>
      </c>
    </row>
    <row r="281" spans="1:7" x14ac:dyDescent="0.25">
      <c r="A281" s="104">
        <v>200</v>
      </c>
      <c r="B281" s="103" t="s">
        <v>756</v>
      </c>
      <c r="C281" s="107" t="s">
        <v>285</v>
      </c>
      <c r="D281" s="140"/>
      <c r="E281" s="142"/>
      <c r="F281" s="75"/>
      <c r="G281" s="75"/>
    </row>
    <row r="282" spans="1:7" ht="1.5" customHeight="1" x14ac:dyDescent="0.25">
      <c r="A282" s="104">
        <v>200</v>
      </c>
      <c r="B282" s="105" t="s">
        <v>245</v>
      </c>
      <c r="C282" s="107" t="s">
        <v>246</v>
      </c>
      <c r="D282" s="140">
        <f>D283</f>
        <v>0</v>
      </c>
      <c r="E282" s="140">
        <f>E283</f>
        <v>0</v>
      </c>
      <c r="F282" s="87">
        <f>F283</f>
        <v>0</v>
      </c>
      <c r="G282" s="87">
        <f>G283</f>
        <v>0</v>
      </c>
    </row>
    <row r="283" spans="1:7" ht="39" x14ac:dyDescent="0.25">
      <c r="A283" s="104">
        <v>200</v>
      </c>
      <c r="B283" s="105" t="s">
        <v>471</v>
      </c>
      <c r="C283" s="107" t="s">
        <v>494</v>
      </c>
      <c r="D283" s="140"/>
      <c r="E283" s="141">
        <v>0</v>
      </c>
      <c r="F283" s="75"/>
      <c r="G283" s="75">
        <v>0</v>
      </c>
    </row>
    <row r="284" spans="1:7" x14ac:dyDescent="0.25">
      <c r="A284" s="104">
        <v>200</v>
      </c>
      <c r="B284" s="105" t="s">
        <v>424</v>
      </c>
      <c r="C284" s="107" t="s">
        <v>218</v>
      </c>
      <c r="D284" s="140">
        <f>D285</f>
        <v>0</v>
      </c>
      <c r="E284" s="127">
        <f>E285</f>
        <v>0</v>
      </c>
      <c r="F284" s="87">
        <f>F285</f>
        <v>0</v>
      </c>
      <c r="G284" s="75">
        <f>G285</f>
        <v>0</v>
      </c>
    </row>
    <row r="285" spans="1:7" x14ac:dyDescent="0.25">
      <c r="A285" s="104">
        <v>200</v>
      </c>
      <c r="B285" s="105" t="s">
        <v>495</v>
      </c>
      <c r="C285" s="105" t="s">
        <v>285</v>
      </c>
      <c r="D285" s="87"/>
      <c r="E285" s="75"/>
      <c r="F285" s="75"/>
      <c r="G285" s="75"/>
    </row>
    <row r="286" spans="1:7" x14ac:dyDescent="0.25">
      <c r="A286" s="80">
        <v>200</v>
      </c>
      <c r="B286" s="103" t="s">
        <v>486</v>
      </c>
      <c r="C286" s="108" t="s">
        <v>808</v>
      </c>
      <c r="D286" s="87"/>
      <c r="E286" s="75">
        <f>E287</f>
        <v>230000</v>
      </c>
      <c r="F286" s="75"/>
      <c r="G286" s="75">
        <f>G287</f>
        <v>0</v>
      </c>
    </row>
    <row r="287" spans="1:7" ht="51.75" x14ac:dyDescent="0.25">
      <c r="A287" s="80">
        <v>200</v>
      </c>
      <c r="B287" s="103" t="s">
        <v>809</v>
      </c>
      <c r="C287" s="105" t="s">
        <v>811</v>
      </c>
      <c r="D287" s="87"/>
      <c r="E287" s="75">
        <f>E288</f>
        <v>230000</v>
      </c>
      <c r="F287" s="75"/>
      <c r="G287" s="75">
        <f>G288</f>
        <v>0</v>
      </c>
    </row>
    <row r="288" spans="1:7" ht="26.25" x14ac:dyDescent="0.25">
      <c r="A288" s="80">
        <v>200</v>
      </c>
      <c r="B288" s="103" t="s">
        <v>810</v>
      </c>
      <c r="C288" s="105" t="s">
        <v>812</v>
      </c>
      <c r="D288" s="87"/>
      <c r="E288" s="75">
        <v>230000</v>
      </c>
      <c r="F288" s="75"/>
      <c r="G288" s="75">
        <v>0</v>
      </c>
    </row>
    <row r="289" spans="1:8" ht="26.25" x14ac:dyDescent="0.25">
      <c r="A289" s="80"/>
      <c r="B289" s="103" t="s">
        <v>496</v>
      </c>
      <c r="C289" s="103" t="s">
        <v>497</v>
      </c>
      <c r="D289" s="291">
        <f>Доходы!D12-Расходы!D244</f>
        <v>10287235</v>
      </c>
      <c r="E289" s="225">
        <f>Доходы!E12-Расходы!E6</f>
        <v>0</v>
      </c>
      <c r="F289" s="292" t="s">
        <v>815</v>
      </c>
      <c r="G289" s="292" t="s">
        <v>816</v>
      </c>
      <c r="H289" s="62"/>
    </row>
    <row r="290" spans="1:8" x14ac:dyDescent="0.25">
      <c r="E290" s="318"/>
      <c r="F290" s="318"/>
      <c r="G290" s="319"/>
    </row>
    <row r="291" spans="1:8" x14ac:dyDescent="0.25">
      <c r="A291" s="110" t="s">
        <v>498</v>
      </c>
      <c r="B291" s="111" t="s">
        <v>793</v>
      </c>
      <c r="C291" s="112" t="s">
        <v>794</v>
      </c>
      <c r="E291" s="320"/>
      <c r="F291" s="320"/>
      <c r="G291" s="319"/>
    </row>
    <row r="292" spans="1:8" x14ac:dyDescent="0.25">
      <c r="B292" s="110"/>
      <c r="C292" s="110"/>
      <c r="D292" s="113"/>
      <c r="E292" s="321"/>
      <c r="F292" s="321"/>
      <c r="G292" s="322"/>
    </row>
    <row r="293" spans="1:8" ht="15" x14ac:dyDescent="0.25">
      <c r="B293" s="110" t="s">
        <v>780</v>
      </c>
      <c r="C293" s="317" t="s">
        <v>782</v>
      </c>
      <c r="D293" s="317"/>
      <c r="E293" s="317"/>
      <c r="F293" s="317"/>
      <c r="G293" s="317"/>
    </row>
  </sheetData>
  <mergeCells count="8">
    <mergeCell ref="C293:G293"/>
    <mergeCell ref="E290:G290"/>
    <mergeCell ref="E291:G291"/>
    <mergeCell ref="E292:G292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3" workbookViewId="0">
      <selection sqref="A1:F47"/>
    </sheetView>
  </sheetViews>
  <sheetFormatPr defaultRowHeight="15.75" x14ac:dyDescent="0.25"/>
  <cols>
    <col min="1" max="1" width="9.140625" style="98"/>
    <col min="2" max="2" width="26.5703125" style="84" customWidth="1"/>
    <col min="3" max="3" width="24.140625" style="98" customWidth="1"/>
    <col min="4" max="4" width="17.85546875" style="128" customWidth="1"/>
    <col min="5" max="5" width="15" style="128" customWidth="1"/>
    <col min="6" max="6" width="14.28515625" style="98" customWidth="1"/>
  </cols>
  <sheetData>
    <row r="1" spans="1:10" x14ac:dyDescent="0.25">
      <c r="A1" s="117"/>
      <c r="B1" s="312" t="s">
        <v>501</v>
      </c>
      <c r="C1" s="319"/>
      <c r="D1" s="319"/>
      <c r="E1" s="124"/>
    </row>
    <row r="2" spans="1:10" x14ac:dyDescent="0.25">
      <c r="A2" s="117"/>
      <c r="B2" s="312" t="s">
        <v>813</v>
      </c>
      <c r="C2" s="319"/>
      <c r="D2" s="319"/>
      <c r="E2" s="124"/>
    </row>
    <row r="3" spans="1:10" x14ac:dyDescent="0.25">
      <c r="A3" s="117" t="s">
        <v>502</v>
      </c>
      <c r="B3" s="313" t="s">
        <v>783</v>
      </c>
      <c r="C3" s="328"/>
      <c r="D3" s="328"/>
      <c r="E3" s="125" t="s">
        <v>502</v>
      </c>
    </row>
    <row r="4" spans="1:10" ht="63" x14ac:dyDescent="0.25">
      <c r="A4" s="85" t="s">
        <v>503</v>
      </c>
      <c r="B4" s="85" t="s">
        <v>209</v>
      </c>
      <c r="C4" s="85" t="s">
        <v>210</v>
      </c>
      <c r="D4" s="126" t="s">
        <v>591</v>
      </c>
      <c r="E4" s="126" t="s">
        <v>592</v>
      </c>
      <c r="F4" s="85" t="s">
        <v>593</v>
      </c>
    </row>
    <row r="5" spans="1:10" ht="31.5" x14ac:dyDescent="0.25">
      <c r="A5" s="87" t="s">
        <v>504</v>
      </c>
      <c r="B5" s="87" t="s">
        <v>505</v>
      </c>
      <c r="C5" s="88" t="s">
        <v>214</v>
      </c>
      <c r="D5" s="93">
        <f>D6+D35</f>
        <v>13035735</v>
      </c>
      <c r="E5" s="93">
        <f>E6+E35</f>
        <v>189081.52999999997</v>
      </c>
      <c r="F5" s="118">
        <f>E5/D5*100</f>
        <v>1.4504861444329757</v>
      </c>
      <c r="G5" s="123"/>
      <c r="H5" s="123"/>
      <c r="J5" s="222">
        <f>Расходы!G6-Краткие!E5</f>
        <v>0</v>
      </c>
    </row>
    <row r="6" spans="1:10" x14ac:dyDescent="0.25">
      <c r="A6" s="87" t="s">
        <v>506</v>
      </c>
      <c r="B6" s="87" t="s">
        <v>507</v>
      </c>
      <c r="C6" s="88" t="s">
        <v>236</v>
      </c>
      <c r="D6" s="93">
        <f>D7+D11+D20+D26+D30</f>
        <v>12679035</v>
      </c>
      <c r="E6" s="93">
        <f>E7+E11+E20+E26+E30</f>
        <v>173053.02999999997</v>
      </c>
      <c r="F6" s="118">
        <f>E6/D6*100</f>
        <v>1.3648754025838716</v>
      </c>
    </row>
    <row r="7" spans="1:10" ht="47.25" x14ac:dyDescent="0.25">
      <c r="A7" s="87" t="s">
        <v>508</v>
      </c>
      <c r="B7" s="87" t="s">
        <v>509</v>
      </c>
      <c r="C7" s="88" t="s">
        <v>510</v>
      </c>
      <c r="D7" s="93">
        <f>SUM(D8:D10)</f>
        <v>3151000</v>
      </c>
      <c r="E7" s="93">
        <f>SUM(E8:E10)</f>
        <v>72081.87</v>
      </c>
      <c r="F7" s="118">
        <f>E7/D7*100</f>
        <v>2.2875871152015232</v>
      </c>
    </row>
    <row r="8" spans="1:10" x14ac:dyDescent="0.25">
      <c r="A8" s="87" t="s">
        <v>511</v>
      </c>
      <c r="B8" s="87" t="s">
        <v>512</v>
      </c>
      <c r="C8" s="88" t="s">
        <v>513</v>
      </c>
      <c r="D8" s="93">
        <f>Расходы!E9+Расходы!E23+Расходы!E29+Расходы!E32</f>
        <v>2419600</v>
      </c>
      <c r="E8" s="93">
        <f>Расходы!G9+Расходы!G23+Расходы!G29+Расходы!G32</f>
        <v>72081.87</v>
      </c>
      <c r="F8" s="118">
        <f>E8/D8*100</f>
        <v>2.9790820796825921</v>
      </c>
    </row>
    <row r="9" spans="1:10" x14ac:dyDescent="0.25">
      <c r="A9" s="87" t="s">
        <v>514</v>
      </c>
      <c r="B9" s="87" t="s">
        <v>515</v>
      </c>
      <c r="C9" s="88" t="s">
        <v>516</v>
      </c>
      <c r="D9" s="93"/>
      <c r="E9" s="93"/>
      <c r="F9" s="119"/>
    </row>
    <row r="10" spans="1:10" ht="31.5" x14ac:dyDescent="0.25">
      <c r="A10" s="87" t="s">
        <v>519</v>
      </c>
      <c r="B10" s="87" t="s">
        <v>520</v>
      </c>
      <c r="C10" s="88" t="s">
        <v>521</v>
      </c>
      <c r="D10" s="93">
        <f>Расходы!E16+Расходы!E35+Расходы!E39+Расходы!E41</f>
        <v>731400</v>
      </c>
      <c r="E10" s="93">
        <f>Расходы!G16+Расходы!G35+Расходы!G39+Расходы!G41</f>
        <v>0</v>
      </c>
      <c r="F10" s="118">
        <f>E10/D10*100</f>
        <v>0</v>
      </c>
    </row>
    <row r="11" spans="1:10" x14ac:dyDescent="0.25">
      <c r="A11" s="87" t="s">
        <v>522</v>
      </c>
      <c r="B11" s="86" t="s">
        <v>523</v>
      </c>
      <c r="C11" s="78" t="s">
        <v>524</v>
      </c>
      <c r="D11" s="93">
        <f>SUM(D12:D19)</f>
        <v>9092535</v>
      </c>
      <c r="E11" s="93">
        <f>SUM(E12:E19)</f>
        <v>100971.15999999999</v>
      </c>
      <c r="F11" s="118">
        <f>E11/D11*100</f>
        <v>1.1104841499097886</v>
      </c>
    </row>
    <row r="12" spans="1:10" s="209" customFormat="1" x14ac:dyDescent="0.25">
      <c r="A12" s="140" t="s">
        <v>525</v>
      </c>
      <c r="B12" s="140" t="s">
        <v>526</v>
      </c>
      <c r="C12" s="207" t="s">
        <v>272</v>
      </c>
      <c r="D12" s="127">
        <f>Расходы!E70+Расходы!E189</f>
        <v>48600</v>
      </c>
      <c r="E12" s="127">
        <f>Расходы!G70</f>
        <v>2966.9</v>
      </c>
      <c r="F12" s="208">
        <f>E12/D12*100</f>
        <v>6.1047325102880663</v>
      </c>
    </row>
    <row r="13" spans="1:10" x14ac:dyDescent="0.25">
      <c r="A13" s="87" t="s">
        <v>527</v>
      </c>
      <c r="B13" s="87" t="s">
        <v>528</v>
      </c>
      <c r="C13" s="88" t="s">
        <v>308</v>
      </c>
      <c r="D13" s="93">
        <v>0</v>
      </c>
      <c r="E13" s="93">
        <v>0</v>
      </c>
      <c r="F13" s="118">
        <v>0</v>
      </c>
    </row>
    <row r="14" spans="1:10" x14ac:dyDescent="0.25">
      <c r="A14" s="87" t="s">
        <v>529</v>
      </c>
      <c r="B14" s="87" t="s">
        <v>530</v>
      </c>
      <c r="C14" s="88" t="s">
        <v>274</v>
      </c>
      <c r="D14" s="93">
        <f>Расходы!E72+Расходы!E91+Расходы!E171+Расходы!E183+Расходы!E191+Расходы!E213+Расходы!E216+Расходы!E220</f>
        <v>590935</v>
      </c>
      <c r="E14" s="93">
        <f>Расходы!G220+Расходы!G216+Расходы!G213+Расходы!G191+Расходы!G183+Расходы!G171+Расходы!G91+Расходы!G72</f>
        <v>63646.259999999995</v>
      </c>
      <c r="F14" s="118">
        <f>E14/D14*100</f>
        <v>10.770433296386235</v>
      </c>
    </row>
    <row r="15" spans="1:10" ht="47.25" x14ac:dyDescent="0.25">
      <c r="A15" s="87" t="s">
        <v>531</v>
      </c>
      <c r="B15" s="87" t="s">
        <v>532</v>
      </c>
      <c r="C15" s="88" t="s">
        <v>311</v>
      </c>
      <c r="D15" s="93"/>
      <c r="E15" s="93"/>
      <c r="F15" s="118"/>
    </row>
    <row r="16" spans="1:10" ht="31.5" x14ac:dyDescent="0.25">
      <c r="A16" s="87" t="s">
        <v>533</v>
      </c>
      <c r="B16" s="87" t="s">
        <v>534</v>
      </c>
      <c r="C16" s="88" t="s">
        <v>535</v>
      </c>
      <c r="D16" s="93">
        <f>Расходы!E45+Расходы!E74+Расходы!E133+Расходы!E141+Расходы!E146+Расходы!E161+Расходы!E172+Расходы!E182+Расходы!E192</f>
        <v>7778500</v>
      </c>
      <c r="E16" s="93">
        <f>Расходы!G45+Расходы!G74+Расходы!G133+Расходы!G141+Расходы!G146+Расходы!G151+Расходы!G161+Расходы!G172+Расходы!G182+Расходы!G192</f>
        <v>34358</v>
      </c>
      <c r="F16" s="118">
        <f>E16/D16*100</f>
        <v>0.44170469884939256</v>
      </c>
    </row>
    <row r="17" spans="1:6" x14ac:dyDescent="0.25">
      <c r="A17" s="87" t="s">
        <v>536</v>
      </c>
      <c r="B17" s="96" t="s">
        <v>537</v>
      </c>
      <c r="C17" s="88" t="s">
        <v>538</v>
      </c>
      <c r="D17" s="93">
        <f>Расходы!E75+Расходы!E134+Расходы!E142+Расходы!E147+Расходы!E152+Расходы!E173+Расходы!E209+Расходы!E162</f>
        <v>662500</v>
      </c>
      <c r="E17" s="93">
        <f>Расходы!G75+Расходы!G134+Расходы!G142+Расходы!G147+Расходы!G152+Расходы!G173+Расходы!G193+Расходы!G209+Расходы!G221+Расходы!G162</f>
        <v>0</v>
      </c>
      <c r="F17" s="118">
        <f>E17/D17*100</f>
        <v>0</v>
      </c>
    </row>
    <row r="18" spans="1:6" x14ac:dyDescent="0.25">
      <c r="A18" s="87"/>
      <c r="B18" s="96" t="s">
        <v>539</v>
      </c>
      <c r="C18" s="88" t="s">
        <v>279</v>
      </c>
      <c r="D18" s="93">
        <f>Расходы!E76+Расходы!E194</f>
        <v>12000</v>
      </c>
      <c r="E18" s="93">
        <f>Расходы!G194+Расходы!G76</f>
        <v>0</v>
      </c>
      <c r="F18" s="118">
        <f>E18/D18*100</f>
        <v>0</v>
      </c>
    </row>
    <row r="19" spans="1:6" x14ac:dyDescent="0.25">
      <c r="A19" s="87"/>
      <c r="B19" s="96" t="s">
        <v>540</v>
      </c>
      <c r="C19" s="88" t="s">
        <v>538</v>
      </c>
      <c r="D19" s="93"/>
      <c r="E19" s="93"/>
      <c r="F19" s="118">
        <v>0</v>
      </c>
    </row>
    <row r="20" spans="1:6" ht="31.5" x14ac:dyDescent="0.25">
      <c r="A20" s="87" t="s">
        <v>541</v>
      </c>
      <c r="B20" s="87" t="s">
        <v>542</v>
      </c>
      <c r="C20" s="88" t="s">
        <v>543</v>
      </c>
      <c r="D20" s="93">
        <f>D21</f>
        <v>500</v>
      </c>
      <c r="E20" s="93">
        <f>E21</f>
        <v>0</v>
      </c>
      <c r="F20" s="118">
        <v>0</v>
      </c>
    </row>
    <row r="21" spans="1:6" ht="48" customHeight="1" x14ac:dyDescent="0.25">
      <c r="A21" s="87" t="s">
        <v>544</v>
      </c>
      <c r="B21" s="87" t="s">
        <v>545</v>
      </c>
      <c r="C21" s="88" t="s">
        <v>546</v>
      </c>
      <c r="D21" s="93">
        <f>Расходы!E247</f>
        <v>500</v>
      </c>
      <c r="E21" s="93">
        <f>Расходы!G247</f>
        <v>0</v>
      </c>
      <c r="F21" s="118">
        <v>0</v>
      </c>
    </row>
    <row r="22" spans="1:6" ht="63" hidden="1" x14ac:dyDescent="0.25">
      <c r="A22" s="87" t="s">
        <v>547</v>
      </c>
      <c r="B22" s="87" t="s">
        <v>548</v>
      </c>
      <c r="C22" s="88" t="s">
        <v>549</v>
      </c>
      <c r="D22" s="93"/>
      <c r="E22" s="93"/>
      <c r="F22" s="118"/>
    </row>
    <row r="23" spans="1:6" ht="126" hidden="1" x14ac:dyDescent="0.25">
      <c r="A23" s="87" t="s">
        <v>550</v>
      </c>
      <c r="B23" s="87" t="s">
        <v>551</v>
      </c>
      <c r="C23" s="88" t="s">
        <v>552</v>
      </c>
      <c r="D23" s="93"/>
      <c r="E23" s="93"/>
      <c r="F23" s="118"/>
    </row>
    <row r="24" spans="1:6" ht="63" hidden="1" x14ac:dyDescent="0.25">
      <c r="A24" s="87" t="s">
        <v>553</v>
      </c>
      <c r="B24" s="87" t="s">
        <v>554</v>
      </c>
      <c r="C24" s="88" t="s">
        <v>555</v>
      </c>
      <c r="D24" s="93">
        <f>D25</f>
        <v>0</v>
      </c>
      <c r="E24" s="93"/>
      <c r="F24" s="118"/>
    </row>
    <row r="25" spans="1:6" ht="1.5" customHeight="1" x14ac:dyDescent="0.25">
      <c r="A25" s="87" t="s">
        <v>556</v>
      </c>
      <c r="B25" s="87" t="s">
        <v>557</v>
      </c>
      <c r="C25" s="88" t="s">
        <v>558</v>
      </c>
      <c r="D25" s="93"/>
      <c r="E25" s="93"/>
      <c r="F25" s="118"/>
    </row>
    <row r="26" spans="1:6" ht="33" customHeight="1" x14ac:dyDescent="0.25">
      <c r="A26" s="87" t="s">
        <v>559</v>
      </c>
      <c r="B26" s="87" t="s">
        <v>560</v>
      </c>
      <c r="C26" s="88" t="s">
        <v>451</v>
      </c>
      <c r="D26" s="93">
        <f>SUM(D27:D29)</f>
        <v>201000</v>
      </c>
      <c r="E26" s="93">
        <f>SUM(E27:E29)</f>
        <v>0</v>
      </c>
      <c r="F26" s="118">
        <f>E26/D26*100</f>
        <v>0</v>
      </c>
    </row>
    <row r="27" spans="1:6" ht="33" customHeight="1" x14ac:dyDescent="0.25">
      <c r="A27" s="87">
        <v>15.25</v>
      </c>
      <c r="B27" s="96" t="s">
        <v>792</v>
      </c>
      <c r="C27" s="88" t="s">
        <v>457</v>
      </c>
      <c r="D27" s="93">
        <f>Расходы!E228</f>
        <v>0</v>
      </c>
      <c r="E27" s="93">
        <f>Расходы!G228</f>
        <v>0</v>
      </c>
      <c r="F27" s="118">
        <v>0</v>
      </c>
    </row>
    <row r="28" spans="1:6" ht="78.75" x14ac:dyDescent="0.25">
      <c r="A28" s="87" t="s">
        <v>561</v>
      </c>
      <c r="B28" s="96" t="s">
        <v>563</v>
      </c>
      <c r="C28" s="88" t="s">
        <v>564</v>
      </c>
      <c r="D28" s="93">
        <f>Расходы!E227</f>
        <v>201000</v>
      </c>
      <c r="E28" s="93">
        <f>Расходы!G227</f>
        <v>0</v>
      </c>
      <c r="F28" s="118">
        <f>E28/D28*100</f>
        <v>0</v>
      </c>
    </row>
    <row r="29" spans="1:6" ht="31.5" x14ac:dyDescent="0.25">
      <c r="A29" s="87" t="s">
        <v>562</v>
      </c>
      <c r="B29" s="96" t="s">
        <v>517</v>
      </c>
      <c r="C29" s="88" t="s">
        <v>518</v>
      </c>
      <c r="D29" s="93">
        <f>Расходы!E30+Расходы!E27</f>
        <v>0</v>
      </c>
      <c r="E29" s="93">
        <f>Расходы!G30+Расходы!G27</f>
        <v>0</v>
      </c>
      <c r="F29" s="118">
        <v>0</v>
      </c>
    </row>
    <row r="30" spans="1:6" x14ac:dyDescent="0.25">
      <c r="A30" s="87" t="s">
        <v>565</v>
      </c>
      <c r="B30" s="87" t="s">
        <v>566</v>
      </c>
      <c r="C30" s="88" t="s">
        <v>285</v>
      </c>
      <c r="D30" s="93">
        <f>D31+D32+D33+D34</f>
        <v>234000</v>
      </c>
      <c r="E30" s="93">
        <f>E31+E33+E32+E34</f>
        <v>0</v>
      </c>
      <c r="F30" s="118">
        <f t="shared" ref="F29:F35" si="0">E30/D30*100</f>
        <v>0</v>
      </c>
    </row>
    <row r="31" spans="1:6" ht="31.5" x14ac:dyDescent="0.25">
      <c r="A31" s="87"/>
      <c r="B31" s="96" t="s">
        <v>567</v>
      </c>
      <c r="C31" s="88" t="s">
        <v>568</v>
      </c>
      <c r="D31" s="93">
        <f>Расходы!E264+Расходы!E266+Расходы!E268+Расходы!E276</f>
        <v>4000</v>
      </c>
      <c r="E31" s="93">
        <f>Расходы!G262+Расходы!G276</f>
        <v>0</v>
      </c>
      <c r="F31" s="118">
        <f t="shared" si="0"/>
        <v>0</v>
      </c>
    </row>
    <row r="32" spans="1:6" ht="78.75" x14ac:dyDescent="0.25">
      <c r="A32" s="87"/>
      <c r="B32" s="96" t="s">
        <v>569</v>
      </c>
      <c r="C32" s="88" t="s">
        <v>494</v>
      </c>
      <c r="D32" s="93">
        <f>Расходы!E279</f>
        <v>0</v>
      </c>
      <c r="E32" s="93">
        <f>Расходы!G278</f>
        <v>0</v>
      </c>
      <c r="F32" s="118">
        <v>0</v>
      </c>
    </row>
    <row r="33" spans="1:8" ht="78.75" x14ac:dyDescent="0.25">
      <c r="A33" s="87"/>
      <c r="B33" s="96" t="s">
        <v>784</v>
      </c>
      <c r="C33" s="88" t="s">
        <v>785</v>
      </c>
      <c r="D33" s="93">
        <f>Расходы!E280</f>
        <v>0</v>
      </c>
      <c r="E33" s="93">
        <f>Расходы!G280</f>
        <v>0</v>
      </c>
      <c r="F33" s="118">
        <v>0</v>
      </c>
      <c r="H33" s="88"/>
    </row>
    <row r="34" spans="1:8" x14ac:dyDescent="0.25">
      <c r="A34" s="87"/>
      <c r="B34" s="96" t="s">
        <v>790</v>
      </c>
      <c r="C34" s="88" t="s">
        <v>812</v>
      </c>
      <c r="D34" s="93">
        <f>Расходы!E288</f>
        <v>230000</v>
      </c>
      <c r="E34" s="93">
        <f>Расходы!G288</f>
        <v>0</v>
      </c>
      <c r="F34" s="118">
        <f t="shared" si="0"/>
        <v>0</v>
      </c>
      <c r="H34" s="116"/>
    </row>
    <row r="35" spans="1:8" ht="31.5" x14ac:dyDescent="0.25">
      <c r="A35" s="87" t="s">
        <v>570</v>
      </c>
      <c r="B35" s="87" t="s">
        <v>571</v>
      </c>
      <c r="C35" s="88" t="s">
        <v>287</v>
      </c>
      <c r="D35" s="93">
        <f>D36+D37</f>
        <v>356700</v>
      </c>
      <c r="E35" s="93">
        <f>E36+E37</f>
        <v>16028.5</v>
      </c>
      <c r="F35" s="118">
        <f t="shared" si="0"/>
        <v>4.4935520044855615</v>
      </c>
    </row>
    <row r="36" spans="1:8" ht="31.5" x14ac:dyDescent="0.25">
      <c r="A36" s="87" t="s">
        <v>572</v>
      </c>
      <c r="B36" s="87" t="s">
        <v>573</v>
      </c>
      <c r="C36" s="88" t="s">
        <v>289</v>
      </c>
      <c r="D36" s="93">
        <f>Расходы!E81+Расходы!E175</f>
        <v>0</v>
      </c>
      <c r="E36" s="93">
        <f>Расходы!G81+Расходы!G175</f>
        <v>0</v>
      </c>
      <c r="F36" s="118">
        <v>100</v>
      </c>
    </row>
    <row r="37" spans="1:8" ht="31.5" x14ac:dyDescent="0.25">
      <c r="A37" s="87" t="s">
        <v>574</v>
      </c>
      <c r="B37" s="87" t="s">
        <v>575</v>
      </c>
      <c r="C37" s="88" t="s">
        <v>291</v>
      </c>
      <c r="D37" s="93">
        <f>D38+D39+D40+D41</f>
        <v>356700</v>
      </c>
      <c r="E37" s="93">
        <f>SUM(E38:E41)</f>
        <v>16028.5</v>
      </c>
      <c r="F37" s="118">
        <f>E37/D37*100</f>
        <v>4.4935520044855615</v>
      </c>
    </row>
    <row r="38" spans="1:8" ht="47.25" x14ac:dyDescent="0.25">
      <c r="A38" s="87"/>
      <c r="B38" s="121" t="s">
        <v>576</v>
      </c>
      <c r="C38" s="88" t="s">
        <v>577</v>
      </c>
      <c r="D38" s="93">
        <f>Расходы!E84+Расходы!E177</f>
        <v>200700</v>
      </c>
      <c r="E38" s="93">
        <f>Расходы!G177+Расходы!G84</f>
        <v>16028.5</v>
      </c>
      <c r="F38" s="118">
        <f>E38/D38*100</f>
        <v>7.9862979571499748</v>
      </c>
    </row>
    <row r="39" spans="1:8" ht="47.25" x14ac:dyDescent="0.25">
      <c r="A39" s="87"/>
      <c r="B39" s="121" t="s">
        <v>578</v>
      </c>
      <c r="C39" s="88" t="s">
        <v>297</v>
      </c>
      <c r="D39" s="93">
        <f>Расходы!E85</f>
        <v>0</v>
      </c>
      <c r="E39" s="93">
        <f>Расходы!G85</f>
        <v>0</v>
      </c>
      <c r="F39" s="118">
        <v>0</v>
      </c>
    </row>
    <row r="40" spans="1:8" ht="47.25" x14ac:dyDescent="0.25">
      <c r="A40" s="87"/>
      <c r="B40" s="121" t="s">
        <v>579</v>
      </c>
      <c r="C40" s="88" t="s">
        <v>580</v>
      </c>
      <c r="D40" s="93">
        <f>Расходы!E87+Расходы!E127+Расходы!E166+Расходы!E178</f>
        <v>156000</v>
      </c>
      <c r="E40" s="93">
        <f>Расходы!G87+Расходы!G127+Расходы!G166+Расходы!G178</f>
        <v>0</v>
      </c>
      <c r="F40" s="118">
        <f>E40/D40*100</f>
        <v>0</v>
      </c>
    </row>
    <row r="41" spans="1:8" ht="63" x14ac:dyDescent="0.25">
      <c r="A41" s="87"/>
      <c r="B41" s="121" t="s">
        <v>581</v>
      </c>
      <c r="C41" s="88" t="s">
        <v>329</v>
      </c>
      <c r="D41" s="93">
        <f>Расходы!E89</f>
        <v>0</v>
      </c>
      <c r="E41" s="93">
        <f>Расходы!G89</f>
        <v>0</v>
      </c>
      <c r="F41" s="118">
        <v>0</v>
      </c>
    </row>
    <row r="42" spans="1:8" ht="31.5" x14ac:dyDescent="0.25">
      <c r="A42" s="87" t="s">
        <v>582</v>
      </c>
      <c r="B42" s="87" t="s">
        <v>583</v>
      </c>
      <c r="C42" s="88" t="s">
        <v>584</v>
      </c>
      <c r="D42" s="93"/>
      <c r="E42" s="93"/>
      <c r="F42" s="118"/>
    </row>
    <row r="43" spans="1:8" s="209" customFormat="1" ht="47.25" x14ac:dyDescent="0.25">
      <c r="A43" s="140" t="s">
        <v>585</v>
      </c>
      <c r="B43" s="140" t="s">
        <v>586</v>
      </c>
      <c r="C43" s="207" t="s">
        <v>497</v>
      </c>
      <c r="D43" s="127">
        <f>Доходы!E12-Расходы!E6</f>
        <v>0</v>
      </c>
      <c r="E43" s="127">
        <f>Доходы!G12-Расходы!G6</f>
        <v>-130090.10999999997</v>
      </c>
      <c r="F43" s="208">
        <v>0</v>
      </c>
    </row>
    <row r="44" spans="1:8" x14ac:dyDescent="0.25">
      <c r="A44" s="120"/>
      <c r="B44" s="244"/>
      <c r="C44" s="245"/>
      <c r="D44" s="246"/>
      <c r="E44" s="246"/>
      <c r="F44" s="247"/>
      <c r="G44" s="209"/>
    </row>
    <row r="45" spans="1:8" x14ac:dyDescent="0.25">
      <c r="B45" s="248" t="s">
        <v>793</v>
      </c>
      <c r="C45" s="249"/>
      <c r="D45" s="250" t="s">
        <v>794</v>
      </c>
      <c r="E45" s="251"/>
      <c r="F45" s="252"/>
      <c r="G45" s="209"/>
    </row>
    <row r="46" spans="1:8" x14ac:dyDescent="0.25">
      <c r="B46" s="244"/>
      <c r="C46" s="249"/>
      <c r="D46" s="253"/>
      <c r="E46" s="251"/>
      <c r="F46" s="252"/>
      <c r="G46" s="209"/>
    </row>
    <row r="47" spans="1:8" x14ac:dyDescent="0.25">
      <c r="B47" s="122" t="s">
        <v>780</v>
      </c>
      <c r="C47" s="99"/>
      <c r="D47" s="129" t="s">
        <v>781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3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6.1406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43" t="s">
        <v>817</v>
      </c>
      <c r="B2" s="344"/>
      <c r="C2" s="344"/>
      <c r="D2" s="344"/>
      <c r="E2" s="344"/>
      <c r="F2" s="344"/>
      <c r="G2" s="344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45" t="s">
        <v>1</v>
      </c>
      <c r="B4" s="345" t="s">
        <v>2</v>
      </c>
      <c r="C4" s="345" t="s">
        <v>79</v>
      </c>
      <c r="D4" s="347" t="s">
        <v>749</v>
      </c>
      <c r="E4" s="345" t="s">
        <v>4</v>
      </c>
      <c r="F4" s="347" t="s">
        <v>750</v>
      </c>
      <c r="G4" s="345" t="s">
        <v>5</v>
      </c>
      <c r="H4" s="5"/>
    </row>
    <row r="5" spans="1:8" ht="12" customHeight="1" x14ac:dyDescent="0.25">
      <c r="A5" s="346"/>
      <c r="B5" s="346"/>
      <c r="C5" s="346"/>
      <c r="D5" s="348"/>
      <c r="E5" s="346"/>
      <c r="F5" s="348"/>
      <c r="G5" s="346"/>
      <c r="H5" s="5"/>
    </row>
    <row r="6" spans="1:8" ht="12" customHeight="1" x14ac:dyDescent="0.25">
      <c r="A6" s="346"/>
      <c r="B6" s="346"/>
      <c r="C6" s="346"/>
      <c r="D6" s="348"/>
      <c r="E6" s="346"/>
      <c r="F6" s="348"/>
      <c r="G6" s="346"/>
      <c r="H6" s="5"/>
    </row>
    <row r="7" spans="1:8" ht="11.25" customHeight="1" x14ac:dyDescent="0.25">
      <c r="A7" s="346"/>
      <c r="B7" s="346"/>
      <c r="C7" s="346"/>
      <c r="D7" s="348"/>
      <c r="E7" s="346"/>
      <c r="F7" s="348"/>
      <c r="G7" s="346"/>
      <c r="H7" s="5"/>
    </row>
    <row r="8" spans="1:8" ht="10.5" customHeight="1" x14ac:dyDescent="0.25">
      <c r="A8" s="346"/>
      <c r="B8" s="346"/>
      <c r="C8" s="346"/>
      <c r="D8" s="349"/>
      <c r="E8" s="346"/>
      <c r="F8" s="349"/>
      <c r="G8" s="346"/>
      <c r="H8" s="5"/>
    </row>
    <row r="9" spans="1:8" s="62" customFormat="1" ht="20.25" customHeight="1" x14ac:dyDescent="0.25">
      <c r="A9" s="255">
        <v>1</v>
      </c>
      <c r="B9" s="256">
        <v>2</v>
      </c>
      <c r="C9" s="257">
        <v>3</v>
      </c>
      <c r="D9" s="257">
        <v>4</v>
      </c>
      <c r="E9" s="258" t="s">
        <v>6</v>
      </c>
      <c r="F9" s="258" t="s">
        <v>7</v>
      </c>
      <c r="G9" s="258" t="s">
        <v>122</v>
      </c>
      <c r="H9" s="350"/>
    </row>
    <row r="10" spans="1:8" s="62" customFormat="1" ht="33" customHeight="1" x14ac:dyDescent="0.25">
      <c r="A10" s="259" t="s">
        <v>80</v>
      </c>
      <c r="B10" s="260">
        <v>500</v>
      </c>
      <c r="C10" s="261" t="s">
        <v>10</v>
      </c>
      <c r="D10" s="226">
        <f>D22+D14</f>
        <v>-10287235</v>
      </c>
      <c r="E10" s="227">
        <f>E22+E16+E18</f>
        <v>0</v>
      </c>
      <c r="F10" s="227">
        <f>F22+F14</f>
        <v>0</v>
      </c>
      <c r="G10" s="227">
        <f>G22+G19</f>
        <v>130090.10999999997</v>
      </c>
      <c r="H10" s="350"/>
    </row>
    <row r="11" spans="1:8" s="62" customFormat="1" ht="23.25" customHeight="1" x14ac:dyDescent="0.25">
      <c r="A11" s="262" t="s">
        <v>11</v>
      </c>
      <c r="B11" s="263"/>
      <c r="C11" s="264"/>
      <c r="D11" s="228"/>
      <c r="E11" s="229"/>
      <c r="F11" s="229"/>
      <c r="G11" s="229"/>
      <c r="H11" s="350"/>
    </row>
    <row r="12" spans="1:8" s="62" customFormat="1" ht="37.5" customHeight="1" x14ac:dyDescent="0.25">
      <c r="A12" s="265" t="s">
        <v>81</v>
      </c>
      <c r="B12" s="263">
        <v>520</v>
      </c>
      <c r="C12" s="264" t="s">
        <v>10</v>
      </c>
      <c r="D12" s="228">
        <f>D10</f>
        <v>-10287235</v>
      </c>
      <c r="E12" s="230">
        <f>E10</f>
        <v>0</v>
      </c>
      <c r="F12" s="230">
        <f>F10</f>
        <v>0</v>
      </c>
      <c r="G12" s="230">
        <f>G10</f>
        <v>130090.10999999997</v>
      </c>
      <c r="H12" s="350"/>
    </row>
    <row r="13" spans="1:8" s="62" customFormat="1" ht="18" customHeight="1" x14ac:dyDescent="0.25">
      <c r="A13" s="266" t="s">
        <v>82</v>
      </c>
      <c r="B13" s="263"/>
      <c r="C13" s="264"/>
      <c r="D13" s="228"/>
      <c r="E13" s="229"/>
      <c r="F13" s="229"/>
      <c r="G13" s="229"/>
      <c r="H13" s="350"/>
    </row>
    <row r="14" spans="1:8" s="62" customFormat="1" ht="30.75" x14ac:dyDescent="0.25">
      <c r="A14" s="267" t="s">
        <v>83</v>
      </c>
      <c r="B14" s="263">
        <v>520</v>
      </c>
      <c r="C14" s="264" t="s">
        <v>84</v>
      </c>
      <c r="D14" s="231">
        <f>D15</f>
        <v>-115200</v>
      </c>
      <c r="E14" s="230">
        <f>E15</f>
        <v>-115200</v>
      </c>
      <c r="F14" s="230">
        <v>0</v>
      </c>
      <c r="G14" s="230">
        <v>0</v>
      </c>
      <c r="H14" s="350"/>
    </row>
    <row r="15" spans="1:8" s="62" customFormat="1" ht="45.75" x14ac:dyDescent="0.25">
      <c r="A15" s="267" t="s">
        <v>85</v>
      </c>
      <c r="B15" s="263">
        <v>520</v>
      </c>
      <c r="C15" s="264" t="s">
        <v>86</v>
      </c>
      <c r="D15" s="231">
        <f>D16+D18</f>
        <v>-115200</v>
      </c>
      <c r="E15" s="230">
        <f>E16+E18</f>
        <v>-115200</v>
      </c>
      <c r="F15" s="230">
        <v>0</v>
      </c>
      <c r="G15" s="230">
        <v>0</v>
      </c>
      <c r="H15" s="350"/>
    </row>
    <row r="16" spans="1:8" s="62" customFormat="1" ht="45.75" x14ac:dyDescent="0.25">
      <c r="A16" s="267" t="s">
        <v>87</v>
      </c>
      <c r="B16" s="263">
        <v>520</v>
      </c>
      <c r="C16" s="264" t="s">
        <v>88</v>
      </c>
      <c r="D16" s="231">
        <f>D17</f>
        <v>0</v>
      </c>
      <c r="E16" s="230">
        <f>E17</f>
        <v>0</v>
      </c>
      <c r="F16" s="230">
        <f>F17</f>
        <v>0</v>
      </c>
      <c r="G16" s="230">
        <f>G17</f>
        <v>0</v>
      </c>
      <c r="H16" s="350"/>
    </row>
    <row r="17" spans="1:8" s="62" customFormat="1" ht="60.75" x14ac:dyDescent="0.25">
      <c r="A17" s="267" t="s">
        <v>89</v>
      </c>
      <c r="B17" s="263">
        <v>520</v>
      </c>
      <c r="C17" s="264" t="s">
        <v>90</v>
      </c>
      <c r="D17" s="231"/>
      <c r="E17" s="230"/>
      <c r="F17" s="230"/>
      <c r="G17" s="230"/>
      <c r="H17" s="350"/>
    </row>
    <row r="18" spans="1:8" s="62" customFormat="1" ht="60.75" x14ac:dyDescent="0.25">
      <c r="A18" s="267" t="s">
        <v>91</v>
      </c>
      <c r="B18" s="263">
        <v>520</v>
      </c>
      <c r="C18" s="264" t="s">
        <v>92</v>
      </c>
      <c r="D18" s="231">
        <f>D19</f>
        <v>-115200</v>
      </c>
      <c r="E18" s="230">
        <f>E19</f>
        <v>-115200</v>
      </c>
      <c r="F18" s="230">
        <v>0</v>
      </c>
      <c r="G18" s="230">
        <v>0</v>
      </c>
      <c r="H18" s="350"/>
    </row>
    <row r="19" spans="1:8" s="62" customFormat="1" ht="60.75" x14ac:dyDescent="0.25">
      <c r="A19" s="267" t="s">
        <v>93</v>
      </c>
      <c r="B19" s="263">
        <v>520</v>
      </c>
      <c r="C19" s="264" t="s">
        <v>94</v>
      </c>
      <c r="D19" s="231">
        <v>-115200</v>
      </c>
      <c r="E19" s="230">
        <v>-115200</v>
      </c>
      <c r="F19" s="230">
        <v>0</v>
      </c>
      <c r="G19" s="230">
        <v>0</v>
      </c>
      <c r="H19" s="350"/>
    </row>
    <row r="20" spans="1:8" s="62" customFormat="1" ht="14.1" customHeight="1" x14ac:dyDescent="0.25">
      <c r="A20" s="268" t="s">
        <v>95</v>
      </c>
      <c r="B20" s="263">
        <v>620</v>
      </c>
      <c r="C20" s="264" t="s">
        <v>10</v>
      </c>
      <c r="D20" s="228"/>
      <c r="E20" s="230" t="s">
        <v>20</v>
      </c>
      <c r="F20" s="230"/>
      <c r="G20" s="230" t="s">
        <v>20</v>
      </c>
      <c r="H20" s="350"/>
    </row>
    <row r="21" spans="1:8" s="62" customFormat="1" ht="12.95" customHeight="1" x14ac:dyDescent="0.25">
      <c r="A21" s="269" t="s">
        <v>82</v>
      </c>
      <c r="B21" s="263"/>
      <c r="C21" s="264"/>
      <c r="D21" s="228"/>
      <c r="E21" s="229"/>
      <c r="F21" s="229"/>
      <c r="G21" s="229"/>
      <c r="H21" s="350"/>
    </row>
    <row r="22" spans="1:8" s="152" customFormat="1" ht="14.1" customHeight="1" x14ac:dyDescent="0.25">
      <c r="A22" s="270" t="s">
        <v>96</v>
      </c>
      <c r="B22" s="271">
        <v>700</v>
      </c>
      <c r="C22" s="272" t="s">
        <v>97</v>
      </c>
      <c r="D22" s="232">
        <f>D23+D27</f>
        <v>-10172035</v>
      </c>
      <c r="E22" s="233">
        <f>E26+E30</f>
        <v>115200</v>
      </c>
      <c r="F22" s="233">
        <f>F23+F27</f>
        <v>0</v>
      </c>
      <c r="G22" s="233">
        <f>G23+G27</f>
        <v>130090.10999999997</v>
      </c>
      <c r="H22" s="351"/>
    </row>
    <row r="23" spans="1:8" s="152" customFormat="1" ht="14.1" customHeight="1" x14ac:dyDescent="0.25">
      <c r="A23" s="270" t="s">
        <v>98</v>
      </c>
      <c r="B23" s="271">
        <v>710</v>
      </c>
      <c r="C23" s="272" t="s">
        <v>99</v>
      </c>
      <c r="D23" s="232">
        <f t="shared" ref="D23:G25" si="0">D24</f>
        <v>-10287735</v>
      </c>
      <c r="E23" s="233">
        <f t="shared" si="0"/>
        <v>-13035735</v>
      </c>
      <c r="F23" s="233">
        <f t="shared" si="0"/>
        <v>0</v>
      </c>
      <c r="G23" s="233">
        <f t="shared" si="0"/>
        <v>-58991.42</v>
      </c>
      <c r="H23" s="351"/>
    </row>
    <row r="24" spans="1:8" s="62" customFormat="1" ht="30.75" x14ac:dyDescent="0.25">
      <c r="A24" s="267" t="s">
        <v>100</v>
      </c>
      <c r="B24" s="263">
        <v>710</v>
      </c>
      <c r="C24" s="264" t="s">
        <v>101</v>
      </c>
      <c r="D24" s="228">
        <f t="shared" si="0"/>
        <v>-10287735</v>
      </c>
      <c r="E24" s="230">
        <f t="shared" si="0"/>
        <v>-13035735</v>
      </c>
      <c r="F24" s="230">
        <f t="shared" si="0"/>
        <v>0</v>
      </c>
      <c r="G24" s="230">
        <f t="shared" si="0"/>
        <v>-58991.42</v>
      </c>
      <c r="H24" s="350"/>
    </row>
    <row r="25" spans="1:8" s="62" customFormat="1" ht="30.75" x14ac:dyDescent="0.25">
      <c r="A25" s="267" t="s">
        <v>102</v>
      </c>
      <c r="B25" s="263">
        <v>710</v>
      </c>
      <c r="C25" s="264" t="s">
        <v>103</v>
      </c>
      <c r="D25" s="228">
        <f t="shared" si="0"/>
        <v>-10287735</v>
      </c>
      <c r="E25" s="230">
        <f t="shared" si="0"/>
        <v>-13035735</v>
      </c>
      <c r="F25" s="230">
        <f t="shared" si="0"/>
        <v>0</v>
      </c>
      <c r="G25" s="230">
        <f t="shared" si="0"/>
        <v>-58991.42</v>
      </c>
      <c r="H25" s="350"/>
    </row>
    <row r="26" spans="1:8" s="62" customFormat="1" ht="30.75" x14ac:dyDescent="0.25">
      <c r="A26" s="267" t="s">
        <v>104</v>
      </c>
      <c r="B26" s="263">
        <v>710</v>
      </c>
      <c r="C26" s="264" t="s">
        <v>105</v>
      </c>
      <c r="D26" s="228">
        <f>D16-Доходы!D12</f>
        <v>-10287735</v>
      </c>
      <c r="E26" s="230">
        <f>0-E17-Доходы!E12</f>
        <v>-13035735</v>
      </c>
      <c r="F26" s="230">
        <f>0-F16-Доходы!F12</f>
        <v>0</v>
      </c>
      <c r="G26" s="230">
        <f>0-G16-Доходы!G12</f>
        <v>-58991.42</v>
      </c>
      <c r="H26" s="350"/>
    </row>
    <row r="27" spans="1:8" s="152" customFormat="1" ht="14.1" customHeight="1" x14ac:dyDescent="0.25">
      <c r="A27" s="270" t="s">
        <v>106</v>
      </c>
      <c r="B27" s="271">
        <v>720</v>
      </c>
      <c r="C27" s="272" t="s">
        <v>107</v>
      </c>
      <c r="D27" s="232">
        <f t="shared" ref="D27:G29" si="1">D28</f>
        <v>115700</v>
      </c>
      <c r="E27" s="233">
        <f t="shared" si="1"/>
        <v>13150935</v>
      </c>
      <c r="F27" s="233">
        <f t="shared" si="1"/>
        <v>0</v>
      </c>
      <c r="G27" s="233">
        <f t="shared" si="1"/>
        <v>189081.52999999997</v>
      </c>
      <c r="H27" s="351"/>
    </row>
    <row r="28" spans="1:8" s="62" customFormat="1" ht="30.75" x14ac:dyDescent="0.25">
      <c r="A28" s="267" t="s">
        <v>108</v>
      </c>
      <c r="B28" s="263">
        <v>720</v>
      </c>
      <c r="C28" s="273" t="s">
        <v>109</v>
      </c>
      <c r="D28" s="234">
        <f t="shared" si="1"/>
        <v>115700</v>
      </c>
      <c r="E28" s="230">
        <f t="shared" si="1"/>
        <v>13150935</v>
      </c>
      <c r="F28" s="230">
        <f t="shared" si="1"/>
        <v>0</v>
      </c>
      <c r="G28" s="230">
        <f t="shared" si="1"/>
        <v>189081.52999999997</v>
      </c>
      <c r="H28" s="350"/>
    </row>
    <row r="29" spans="1:8" s="62" customFormat="1" ht="30.75" x14ac:dyDescent="0.25">
      <c r="A29" s="267" t="s">
        <v>110</v>
      </c>
      <c r="B29" s="263">
        <v>720</v>
      </c>
      <c r="C29" s="273" t="s">
        <v>111</v>
      </c>
      <c r="D29" s="234">
        <f t="shared" si="1"/>
        <v>115700</v>
      </c>
      <c r="E29" s="230">
        <f t="shared" si="1"/>
        <v>13150935</v>
      </c>
      <c r="F29" s="230">
        <f t="shared" si="1"/>
        <v>0</v>
      </c>
      <c r="G29" s="230">
        <f t="shared" si="1"/>
        <v>189081.52999999997</v>
      </c>
      <c r="H29" s="350"/>
    </row>
    <row r="30" spans="1:8" s="62" customFormat="1" ht="30.75" x14ac:dyDescent="0.25">
      <c r="A30" s="267" t="s">
        <v>112</v>
      </c>
      <c r="B30" s="263">
        <v>720</v>
      </c>
      <c r="C30" s="273" t="s">
        <v>113</v>
      </c>
      <c r="D30" s="234">
        <v>115700</v>
      </c>
      <c r="E30" s="230">
        <f>Расходы!E6-Источники!E19</f>
        <v>13150935</v>
      </c>
      <c r="F30" s="230">
        <v>0</v>
      </c>
      <c r="G30" s="230">
        <f>0-G18+Расходы!G6</f>
        <v>189081.52999999997</v>
      </c>
      <c r="H30" s="350"/>
    </row>
    <row r="31" spans="1:8" s="62" customFormat="1" ht="9.9499999999999993" customHeight="1" x14ac:dyDescent="0.25">
      <c r="A31" s="274"/>
      <c r="B31" s="275"/>
      <c r="C31" s="275"/>
      <c r="D31" s="275"/>
      <c r="E31" s="276"/>
      <c r="F31" s="276"/>
      <c r="G31" s="277"/>
      <c r="H31" s="350"/>
    </row>
    <row r="32" spans="1:8" ht="18" customHeight="1" x14ac:dyDescent="0.25">
      <c r="A32" s="278" t="s">
        <v>798</v>
      </c>
      <c r="B32" s="333" t="s">
        <v>794</v>
      </c>
      <c r="C32" s="334"/>
      <c r="D32" s="279"/>
      <c r="E32" s="280"/>
      <c r="F32" s="280"/>
      <c r="G32" s="281"/>
      <c r="H32" s="5"/>
    </row>
    <row r="33" spans="1:8" ht="9.9499999999999993" customHeight="1" x14ac:dyDescent="0.25">
      <c r="A33" s="282" t="s">
        <v>114</v>
      </c>
      <c r="B33" s="335" t="s">
        <v>115</v>
      </c>
      <c r="C33" s="336"/>
      <c r="D33" s="283"/>
      <c r="E33" s="284"/>
      <c r="F33" s="284"/>
      <c r="G33" s="285"/>
      <c r="H33" s="5"/>
    </row>
    <row r="34" spans="1:8" ht="9.9499999999999993" customHeight="1" x14ac:dyDescent="0.25">
      <c r="A34" s="286"/>
      <c r="B34" s="287"/>
      <c r="C34" s="288"/>
      <c r="D34" s="288"/>
      <c r="E34" s="281"/>
      <c r="F34" s="281"/>
      <c r="G34" s="281"/>
      <c r="H34" s="5"/>
    </row>
    <row r="35" spans="1:8" ht="12" customHeight="1" x14ac:dyDescent="0.25">
      <c r="A35" s="286"/>
      <c r="B35" s="287"/>
      <c r="C35" s="288"/>
      <c r="D35" s="288"/>
      <c r="E35" s="281"/>
      <c r="F35" s="281"/>
      <c r="G35" s="281"/>
      <c r="H35" s="5"/>
    </row>
    <row r="36" spans="1:8" ht="13.5" customHeight="1" x14ac:dyDescent="0.25">
      <c r="A36" s="217"/>
      <c r="B36" s="218"/>
      <c r="C36" s="219"/>
      <c r="D36" s="21"/>
      <c r="E36" s="12"/>
      <c r="F36" s="12"/>
      <c r="G36" s="12"/>
      <c r="H36" s="5"/>
    </row>
    <row r="37" spans="1:8" ht="15.75" customHeight="1" x14ac:dyDescent="0.25">
      <c r="A37" s="220" t="s">
        <v>787</v>
      </c>
      <c r="B37" s="337" t="s">
        <v>781</v>
      </c>
      <c r="C37" s="338"/>
      <c r="D37" s="68"/>
      <c r="E37" s="4"/>
      <c r="F37" s="4"/>
      <c r="G37" s="4"/>
      <c r="H37" s="5"/>
    </row>
    <row r="38" spans="1:8" ht="11.1" customHeight="1" x14ac:dyDescent="0.25">
      <c r="A38" s="221" t="s">
        <v>116</v>
      </c>
      <c r="B38" s="339" t="s">
        <v>115</v>
      </c>
      <c r="C38" s="340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1"/>
      <c r="C40" s="342"/>
      <c r="D40" s="211"/>
      <c r="E40" s="212"/>
      <c r="F40" s="4"/>
      <c r="G40" s="4"/>
      <c r="H40" s="5"/>
    </row>
    <row r="41" spans="1:8" ht="12" customHeight="1" x14ac:dyDescent="0.25">
      <c r="A41" s="19"/>
      <c r="B41" s="329"/>
      <c r="C41" s="330"/>
      <c r="D41" s="210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1"/>
      <c r="B45" s="332"/>
      <c r="C45" s="332"/>
      <c r="D45" s="332"/>
      <c r="E45" s="332"/>
      <c r="F45" s="332"/>
      <c r="G45" s="332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A2:G2"/>
    <mergeCell ref="A4:A8"/>
    <mergeCell ref="B4:B8"/>
    <mergeCell ref="C4:C8"/>
    <mergeCell ref="E4:E8"/>
    <mergeCell ref="G4:G8"/>
    <mergeCell ref="F4:F8"/>
    <mergeCell ref="D4:D8"/>
    <mergeCell ref="B41:C41"/>
    <mergeCell ref="A45:G45"/>
    <mergeCell ref="B32:C32"/>
    <mergeCell ref="B33:C33"/>
    <mergeCell ref="B37:C37"/>
    <mergeCell ref="B38:C38"/>
    <mergeCell ref="B40:C40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2025-02-03T13:44:48Z</cp:lastPrinted>
  <dcterms:created xsi:type="dcterms:W3CDTF">2019-01-29T07:51:36Z</dcterms:created>
  <dcterms:modified xsi:type="dcterms:W3CDTF">2025-02-03T13:44:56Z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