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ный отчет\2025\Для сайта\"/>
    </mc:Choice>
  </mc:AlternateContent>
  <bookViews>
    <workbookView xWindow="0" yWindow="0" windowWidth="4080" windowHeight="5685" activeTab="2"/>
  </bookViews>
  <sheets>
    <sheet name="Доходы" sheetId="2" r:id="rId1"/>
    <sheet name="Расходы" sheetId="3" r:id="rId2"/>
    <sheet name="Источники" sheetId="4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3" i="2" l="1"/>
  <c r="F75" i="2"/>
  <c r="G20" i="3" l="1"/>
  <c r="E87" i="2"/>
  <c r="F46" i="3" l="1"/>
  <c r="D46" i="3"/>
  <c r="G287" i="3"/>
  <c r="G286" i="3" s="1"/>
  <c r="E287" i="3"/>
  <c r="E286" i="3" s="1"/>
  <c r="E73" i="2"/>
  <c r="F77" i="2"/>
  <c r="F73" i="2" s="1"/>
  <c r="E29" i="2"/>
  <c r="G87" i="2" l="1"/>
  <c r="G16" i="2"/>
  <c r="F247" i="3" l="1"/>
  <c r="E160" i="3" l="1"/>
  <c r="G252" i="3"/>
  <c r="G251" i="3" s="1"/>
  <c r="E252" i="3"/>
  <c r="E251" i="3" s="1"/>
  <c r="G122" i="3" l="1"/>
  <c r="G275" i="3" l="1"/>
  <c r="G274" i="3" s="1"/>
  <c r="G256" i="3"/>
  <c r="G255" i="3" s="1"/>
  <c r="G254" i="3" s="1"/>
  <c r="E255" i="3"/>
  <c r="E256" i="3"/>
  <c r="E254" i="3"/>
  <c r="G33" i="2" l="1"/>
  <c r="E33" i="2" l="1"/>
  <c r="D246" i="3" l="1"/>
  <c r="D245" i="3" s="1"/>
  <c r="D244" i="3" s="1"/>
  <c r="E246" i="3"/>
  <c r="E245" i="3" s="1"/>
  <c r="E244" i="3" s="1"/>
  <c r="E275" i="3"/>
  <c r="E274" i="3" s="1"/>
  <c r="D6" i="3" l="1"/>
  <c r="F246" i="3"/>
  <c r="F245" i="3" s="1"/>
  <c r="F244" i="3" s="1"/>
  <c r="F6" i="3" s="1"/>
  <c r="G246" i="3"/>
  <c r="G245" i="3" s="1"/>
  <c r="G244" i="3" s="1"/>
  <c r="G28" i="3"/>
  <c r="G100" i="2" l="1"/>
  <c r="F100" i="2"/>
  <c r="E100" i="2"/>
  <c r="D100" i="2"/>
  <c r="E16" i="2" l="1"/>
  <c r="G176" i="3"/>
  <c r="G174" i="3" s="1"/>
  <c r="G169" i="3"/>
  <c r="G82" i="3"/>
  <c r="G80" i="3" s="1"/>
  <c r="G69" i="3"/>
  <c r="E132" i="3"/>
  <c r="E188" i="3"/>
  <c r="E187" i="3" s="1"/>
  <c r="E186" i="3" s="1"/>
  <c r="F188" i="3"/>
  <c r="F186" i="3" s="1"/>
  <c r="G188" i="3"/>
  <c r="G186" i="3" s="1"/>
  <c r="E20" i="3"/>
  <c r="G167" i="3" l="1"/>
  <c r="G67" i="3"/>
  <c r="F16" i="4"/>
  <c r="D18" i="4"/>
  <c r="D16" i="4"/>
  <c r="D29" i="4"/>
  <c r="D28" i="4" s="1"/>
  <c r="D27" i="4" s="1"/>
  <c r="F29" i="4"/>
  <c r="F28" i="4" s="1"/>
  <c r="F27" i="4" s="1"/>
  <c r="G16" i="4"/>
  <c r="E16" i="4"/>
  <c r="E18" i="4"/>
  <c r="E15" i="4" l="1"/>
  <c r="E14" i="4" s="1"/>
  <c r="D15" i="4"/>
  <c r="D14" i="4" s="1"/>
  <c r="G284" i="3"/>
  <c r="F284" i="3"/>
  <c r="E284" i="3"/>
  <c r="D284" i="3"/>
  <c r="G282" i="3"/>
  <c r="F282" i="3"/>
  <c r="E282" i="3"/>
  <c r="D282" i="3"/>
  <c r="F280" i="3"/>
  <c r="D280" i="3"/>
  <c r="D274" i="3" s="1"/>
  <c r="G278" i="3"/>
  <c r="E278" i="3"/>
  <c r="G272" i="3"/>
  <c r="F272" i="3"/>
  <c r="E272" i="3"/>
  <c r="D272" i="3"/>
  <c r="G271" i="3"/>
  <c r="G270" i="3" s="1"/>
  <c r="G269" i="3" s="1"/>
  <c r="E271" i="3"/>
  <c r="E270" i="3" s="1"/>
  <c r="E269" i="3" s="1"/>
  <c r="F270" i="3"/>
  <c r="D270" i="3"/>
  <c r="G267" i="3"/>
  <c r="F267" i="3"/>
  <c r="E267" i="3"/>
  <c r="D267" i="3"/>
  <c r="G265" i="3"/>
  <c r="E265" i="3"/>
  <c r="G263" i="3"/>
  <c r="F263" i="3"/>
  <c r="E263" i="3"/>
  <c r="D263" i="3"/>
  <c r="G260" i="3"/>
  <c r="G259" i="3" s="1"/>
  <c r="G258" i="3" s="1"/>
  <c r="F260" i="3"/>
  <c r="F259" i="3" s="1"/>
  <c r="F258" i="3" s="1"/>
  <c r="E260" i="3"/>
  <c r="E259" i="3" s="1"/>
  <c r="E258" i="3" s="1"/>
  <c r="D260" i="3"/>
  <c r="D259" i="3" s="1"/>
  <c r="D258" i="3" s="1"/>
  <c r="F248" i="3"/>
  <c r="G249" i="3"/>
  <c r="G248" i="3" s="1"/>
  <c r="E249" i="3"/>
  <c r="E248" i="3" s="1"/>
  <c r="G242" i="3"/>
  <c r="G241" i="3" s="1"/>
  <c r="F242" i="3"/>
  <c r="F241" i="3" s="1"/>
  <c r="D242" i="3"/>
  <c r="D241" i="3" s="1"/>
  <c r="E241" i="3"/>
  <c r="G239" i="3"/>
  <c r="G238" i="3" s="1"/>
  <c r="F239" i="3"/>
  <c r="F238" i="3" s="1"/>
  <c r="E239" i="3"/>
  <c r="E238" i="3" s="1"/>
  <c r="D239" i="3"/>
  <c r="D238" i="3" s="1"/>
  <c r="G235" i="3"/>
  <c r="G234" i="3" s="1"/>
  <c r="G233" i="3" s="1"/>
  <c r="F235" i="3"/>
  <c r="F234" i="3" s="1"/>
  <c r="F233" i="3" s="1"/>
  <c r="E235" i="3"/>
  <c r="E234" i="3" s="1"/>
  <c r="E233" i="3" s="1"/>
  <c r="D235" i="3"/>
  <c r="D234" i="3" s="1"/>
  <c r="D233" i="3" s="1"/>
  <c r="G231" i="3"/>
  <c r="G229" i="3" s="1"/>
  <c r="G228" i="3" s="1"/>
  <c r="F231" i="3"/>
  <c r="F229" i="3" s="1"/>
  <c r="F228" i="3" s="1"/>
  <c r="E231" i="3"/>
  <c r="E229" i="3" s="1"/>
  <c r="E228" i="3" s="1"/>
  <c r="D231" i="3"/>
  <c r="D229" i="3" s="1"/>
  <c r="D228" i="3" s="1"/>
  <c r="G226" i="3"/>
  <c r="G224" i="3" s="1"/>
  <c r="G223" i="3" s="1"/>
  <c r="F226" i="3"/>
  <c r="F224" i="3" s="1"/>
  <c r="F223" i="3" s="1"/>
  <c r="E226" i="3"/>
  <c r="E224" i="3" s="1"/>
  <c r="E223" i="3" s="1"/>
  <c r="D226" i="3"/>
  <c r="D224" i="3" s="1"/>
  <c r="D223" i="3" s="1"/>
  <c r="G219" i="3"/>
  <c r="G217" i="3" s="1"/>
  <c r="F219" i="3"/>
  <c r="F217" i="3" s="1"/>
  <c r="E219" i="3"/>
  <c r="E217" i="3" s="1"/>
  <c r="D219" i="3"/>
  <c r="D217" i="3" s="1"/>
  <c r="G215" i="3"/>
  <c r="G214" i="3" s="1"/>
  <c r="M28" i="3" s="1"/>
  <c r="E215" i="3"/>
  <c r="E214" i="3" s="1"/>
  <c r="G212" i="3"/>
  <c r="G211" i="3" s="1"/>
  <c r="E212" i="3"/>
  <c r="E211" i="3" s="1"/>
  <c r="G208" i="3"/>
  <c r="E208" i="3"/>
  <c r="D200" i="3"/>
  <c r="D198" i="3" s="1"/>
  <c r="D188" i="3"/>
  <c r="G184" i="3"/>
  <c r="F184" i="3"/>
  <c r="E184" i="3"/>
  <c r="D184" i="3"/>
  <c r="G181" i="3"/>
  <c r="F181" i="3"/>
  <c r="E181" i="3"/>
  <c r="D181" i="3"/>
  <c r="E176" i="3"/>
  <c r="E174" i="3" s="1"/>
  <c r="F174" i="3"/>
  <c r="D174" i="3"/>
  <c r="F169" i="3"/>
  <c r="E169" i="3"/>
  <c r="D169" i="3"/>
  <c r="G165" i="3"/>
  <c r="E165" i="3"/>
  <c r="E158" i="3" s="1"/>
  <c r="F163" i="3"/>
  <c r="D163" i="3"/>
  <c r="G160" i="3"/>
  <c r="F160" i="3"/>
  <c r="D160" i="3"/>
  <c r="G156" i="3"/>
  <c r="F156" i="3"/>
  <c r="E156" i="3"/>
  <c r="D156" i="3"/>
  <c r="G153" i="3"/>
  <c r="F153" i="3"/>
  <c r="E153" i="3"/>
  <c r="D153" i="3"/>
  <c r="G150" i="3"/>
  <c r="F150" i="3"/>
  <c r="E150" i="3"/>
  <c r="D150" i="3"/>
  <c r="G139" i="3"/>
  <c r="G137" i="3" s="1"/>
  <c r="F139" i="3"/>
  <c r="F137" i="3" s="1"/>
  <c r="E139" i="3"/>
  <c r="E137" i="3" s="1"/>
  <c r="D139" i="3"/>
  <c r="D137" i="3" s="1"/>
  <c r="G135" i="3"/>
  <c r="F135" i="3"/>
  <c r="E135" i="3"/>
  <c r="E130" i="3" s="1"/>
  <c r="D135" i="3"/>
  <c r="G132" i="3"/>
  <c r="F132" i="3"/>
  <c r="D132" i="3"/>
  <c r="F123" i="3"/>
  <c r="F122" i="3" s="1"/>
  <c r="F120" i="3" s="1"/>
  <c r="G120" i="3"/>
  <c r="E122" i="3"/>
  <c r="E120" i="3" s="1"/>
  <c r="D122" i="3"/>
  <c r="D120" i="3" s="1"/>
  <c r="G113" i="3"/>
  <c r="F113" i="3"/>
  <c r="E113" i="3"/>
  <c r="D113" i="3"/>
  <c r="G104" i="3"/>
  <c r="G102" i="3" s="1"/>
  <c r="F104" i="3"/>
  <c r="F102" i="3" s="1"/>
  <c r="E104" i="3"/>
  <c r="E102" i="3" s="1"/>
  <c r="D104" i="3"/>
  <c r="D102" i="3" s="1"/>
  <c r="G94" i="3"/>
  <c r="F94" i="3"/>
  <c r="E94" i="3"/>
  <c r="D94" i="3"/>
  <c r="G90" i="3"/>
  <c r="E90" i="3"/>
  <c r="F82" i="3"/>
  <c r="F80" i="3" s="1"/>
  <c r="E82" i="3"/>
  <c r="E80" i="3" s="1"/>
  <c r="D82" i="3"/>
  <c r="D80" i="3" s="1"/>
  <c r="F69" i="3"/>
  <c r="E69" i="3"/>
  <c r="D69" i="3"/>
  <c r="G60" i="3"/>
  <c r="G58" i="3" s="1"/>
  <c r="F60" i="3"/>
  <c r="F58" i="3" s="1"/>
  <c r="E60" i="3"/>
  <c r="E58" i="3" s="1"/>
  <c r="D60" i="3"/>
  <c r="D58" i="3" s="1"/>
  <c r="G49" i="3"/>
  <c r="F49" i="3"/>
  <c r="E49" i="3"/>
  <c r="D49" i="3"/>
  <c r="G44" i="3"/>
  <c r="G43" i="3" s="1"/>
  <c r="G42" i="3" s="1"/>
  <c r="E44" i="3"/>
  <c r="E43" i="3" s="1"/>
  <c r="E42" i="3" s="1"/>
  <c r="G40" i="3"/>
  <c r="F40" i="3"/>
  <c r="E40" i="3"/>
  <c r="D40" i="3"/>
  <c r="G38" i="3"/>
  <c r="F38" i="3"/>
  <c r="E38" i="3"/>
  <c r="D38" i="3"/>
  <c r="G36" i="3"/>
  <c r="F36" i="3"/>
  <c r="E36" i="3"/>
  <c r="D36" i="3"/>
  <c r="G34" i="3"/>
  <c r="F34" i="3"/>
  <c r="E34" i="3"/>
  <c r="D34" i="3"/>
  <c r="G31" i="3"/>
  <c r="F31" i="3"/>
  <c r="E31" i="3"/>
  <c r="D31" i="3"/>
  <c r="F28" i="3"/>
  <c r="E28" i="3"/>
  <c r="D28" i="3"/>
  <c r="G24" i="3"/>
  <c r="F24" i="3"/>
  <c r="E24" i="3"/>
  <c r="D24" i="3"/>
  <c r="F20" i="3"/>
  <c r="D20" i="3"/>
  <c r="G17" i="3"/>
  <c r="F17" i="3"/>
  <c r="E17" i="3"/>
  <c r="D17" i="3"/>
  <c r="G15" i="3"/>
  <c r="F15" i="3"/>
  <c r="E15" i="3"/>
  <c r="D15" i="3"/>
  <c r="G11" i="3"/>
  <c r="F11" i="3"/>
  <c r="E11" i="3"/>
  <c r="D11" i="3"/>
  <c r="F8" i="3"/>
  <c r="D8" i="3"/>
  <c r="G7" i="3"/>
  <c r="G8" i="3" s="1"/>
  <c r="E7" i="3"/>
  <c r="E8" i="3" s="1"/>
  <c r="G130" i="3" l="1"/>
  <c r="L15" i="3"/>
  <c r="D14" i="3"/>
  <c r="D92" i="3"/>
  <c r="D7" i="3"/>
  <c r="F92" i="3"/>
  <c r="F130" i="3"/>
  <c r="F158" i="3"/>
  <c r="F167" i="3"/>
  <c r="D262" i="3"/>
  <c r="E277" i="3"/>
  <c r="F179" i="3"/>
  <c r="E14" i="3"/>
  <c r="F19" i="3"/>
  <c r="G179" i="3"/>
  <c r="F269" i="3"/>
  <c r="D33" i="3"/>
  <c r="F47" i="3"/>
  <c r="G111" i="3"/>
  <c r="G210" i="3"/>
  <c r="G47" i="3"/>
  <c r="G158" i="3"/>
  <c r="D179" i="3"/>
  <c r="D269" i="3"/>
  <c r="F33" i="3"/>
  <c r="D130" i="3"/>
  <c r="D158" i="3"/>
  <c r="D167" i="3"/>
  <c r="E19" i="3"/>
  <c r="G33" i="3"/>
  <c r="D186" i="3"/>
  <c r="F14" i="3"/>
  <c r="E47" i="3"/>
  <c r="F148" i="3"/>
  <c r="F145" i="3" s="1"/>
  <c r="F143" i="3" s="1"/>
  <c r="G14" i="3"/>
  <c r="G148" i="3"/>
  <c r="G145" i="3" s="1"/>
  <c r="G143" i="3" s="1"/>
  <c r="E167" i="3"/>
  <c r="L28" i="3" s="1"/>
  <c r="O28" i="3" s="1"/>
  <c r="F277" i="3"/>
  <c r="D47" i="3"/>
  <c r="D277" i="3"/>
  <c r="G262" i="3"/>
  <c r="E67" i="3"/>
  <c r="J15" i="3" s="1"/>
  <c r="E33" i="3"/>
  <c r="G19" i="3"/>
  <c r="F7" i="3"/>
  <c r="E179" i="3"/>
  <c r="E210" i="3"/>
  <c r="D148" i="3"/>
  <c r="D145" i="3" s="1"/>
  <c r="D143" i="3" s="1"/>
  <c r="F111" i="3"/>
  <c r="D19" i="3"/>
  <c r="G92" i="3"/>
  <c r="E145" i="3"/>
  <c r="G277" i="3"/>
  <c r="F262" i="3"/>
  <c r="E111" i="3"/>
  <c r="E262" i="3"/>
  <c r="D237" i="3"/>
  <c r="E237" i="3"/>
  <c r="G237" i="3"/>
  <c r="F237" i="3"/>
  <c r="D111" i="3"/>
  <c r="E92" i="3"/>
  <c r="E46" i="3" l="1"/>
  <c r="E6" i="3" s="1"/>
  <c r="G46" i="3"/>
  <c r="G6" i="3" s="1"/>
  <c r="E143" i="3"/>
  <c r="G30" i="2"/>
  <c r="G30" i="4" l="1"/>
  <c r="G29" i="4" s="1"/>
  <c r="G28" i="4" s="1"/>
  <c r="G27" i="4" s="1"/>
  <c r="E30" i="4" l="1"/>
  <c r="E29" i="4" s="1"/>
  <c r="E28" i="4" s="1"/>
  <c r="E27" i="4" s="1"/>
  <c r="G27" i="2"/>
  <c r="G76" i="2" l="1"/>
  <c r="G32" i="2" l="1"/>
  <c r="G29" i="2" s="1"/>
  <c r="G26" i="2" l="1"/>
  <c r="E74" i="2"/>
  <c r="E62" i="2"/>
  <c r="F90" i="2" l="1"/>
  <c r="E97" i="2"/>
  <c r="G86" i="2" l="1"/>
  <c r="D90" i="2"/>
  <c r="F89" i="2" l="1"/>
  <c r="E84" i="2"/>
  <c r="E30" i="2"/>
  <c r="G84" i="2" l="1"/>
  <c r="E76" i="2" l="1"/>
  <c r="E82" i="2" l="1"/>
  <c r="G82" i="2"/>
  <c r="F82" i="2" s="1"/>
  <c r="E86" i="2"/>
  <c r="D83" i="2"/>
  <c r="D89" i="2"/>
  <c r="F76" i="2"/>
  <c r="D77" i="2"/>
  <c r="D76" i="2" s="1"/>
  <c r="G74" i="2"/>
  <c r="F74" i="2" s="1"/>
  <c r="D74" i="2"/>
  <c r="E81" i="2" l="1"/>
  <c r="D75" i="2"/>
  <c r="G62" i="2" l="1"/>
  <c r="F88" i="2" l="1"/>
  <c r="F87" i="2" s="1"/>
  <c r="D16" i="2" l="1"/>
  <c r="D15" i="2" s="1"/>
  <c r="E15" i="2"/>
  <c r="F16" i="2"/>
  <c r="F15" i="2" s="1"/>
  <c r="G15" i="2"/>
  <c r="D24" i="2"/>
  <c r="D23" i="2" s="1"/>
  <c r="E24" i="2"/>
  <c r="E23" i="2" s="1"/>
  <c r="F24" i="2"/>
  <c r="F23" i="2" s="1"/>
  <c r="G24" i="2"/>
  <c r="G23" i="2" s="1"/>
  <c r="D27" i="2"/>
  <c r="E27" i="2"/>
  <c r="F27" i="2"/>
  <c r="D30" i="2"/>
  <c r="F30" i="2"/>
  <c r="D32" i="2"/>
  <c r="E32" i="2"/>
  <c r="F32" i="2"/>
  <c r="D36" i="2"/>
  <c r="D35" i="2" s="1"/>
  <c r="E36" i="2"/>
  <c r="E35" i="2" s="1"/>
  <c r="F36" i="2"/>
  <c r="F35" i="2" s="1"/>
  <c r="G36" i="2"/>
  <c r="D40" i="2"/>
  <c r="D39" i="2" s="1"/>
  <c r="E40" i="2"/>
  <c r="E39" i="2" s="1"/>
  <c r="F40" i="2"/>
  <c r="F39" i="2" s="1"/>
  <c r="G40" i="2"/>
  <c r="G39" i="2" s="1"/>
  <c r="D43" i="2"/>
  <c r="D42" i="2" s="1"/>
  <c r="E43" i="2"/>
  <c r="E42" i="2" s="1"/>
  <c r="F43" i="2"/>
  <c r="F42" i="2" s="1"/>
  <c r="G43" i="2"/>
  <c r="G42" i="2" s="1"/>
  <c r="D47" i="2"/>
  <c r="D46" i="2" s="1"/>
  <c r="E47" i="2"/>
  <c r="E46" i="2" s="1"/>
  <c r="F47" i="2"/>
  <c r="F46" i="2" s="1"/>
  <c r="G47" i="2"/>
  <c r="G46" i="2" s="1"/>
  <c r="E49" i="2"/>
  <c r="D50" i="2"/>
  <c r="D49" i="2" s="1"/>
  <c r="F50" i="2"/>
  <c r="F49" i="2" s="1"/>
  <c r="G50" i="2"/>
  <c r="G49" i="2" s="1"/>
  <c r="D54" i="2"/>
  <c r="E54" i="2"/>
  <c r="F54" i="2"/>
  <c r="G54" i="2"/>
  <c r="D56" i="2"/>
  <c r="E56" i="2"/>
  <c r="F56" i="2"/>
  <c r="G56" i="2"/>
  <c r="D59" i="2"/>
  <c r="D58" i="2" s="1"/>
  <c r="E59" i="2"/>
  <c r="E58" i="2" s="1"/>
  <c r="F59" i="2"/>
  <c r="F58" i="2" s="1"/>
  <c r="G59" i="2"/>
  <c r="G58" i="2" s="1"/>
  <c r="D64" i="2"/>
  <c r="D62" i="2" s="1"/>
  <c r="D61" i="2" s="1"/>
  <c r="E61" i="2"/>
  <c r="F62" i="2"/>
  <c r="F61" i="2" s="1"/>
  <c r="G61" i="2"/>
  <c r="D67" i="2"/>
  <c r="E67" i="2"/>
  <c r="F67" i="2"/>
  <c r="G67" i="2"/>
  <c r="D69" i="2"/>
  <c r="E69" i="2"/>
  <c r="F69" i="2"/>
  <c r="G69" i="2"/>
  <c r="D79" i="2"/>
  <c r="D78" i="2" s="1"/>
  <c r="E79" i="2"/>
  <c r="E78" i="2" s="1"/>
  <c r="F79" i="2"/>
  <c r="F78" i="2" s="1"/>
  <c r="G79" i="2"/>
  <c r="G78" i="2" s="1"/>
  <c r="D82" i="2"/>
  <c r="D85" i="2"/>
  <c r="D84" i="2" s="1"/>
  <c r="F85" i="2"/>
  <c r="F84" i="2" s="1"/>
  <c r="F86" i="2"/>
  <c r="G81" i="2"/>
  <c r="D88" i="2"/>
  <c r="D87" i="2" s="1"/>
  <c r="D96" i="2"/>
  <c r="E96" i="2"/>
  <c r="F96" i="2"/>
  <c r="G97" i="2"/>
  <c r="G96" i="2" s="1"/>
  <c r="D86" i="2" l="1"/>
  <c r="D81" i="2" s="1"/>
  <c r="G14" i="2"/>
  <c r="F53" i="2"/>
  <c r="D66" i="2"/>
  <c r="D53" i="2"/>
  <c r="G66" i="2"/>
  <c r="G53" i="2"/>
  <c r="E66" i="2"/>
  <c r="E53" i="2"/>
  <c r="E52" i="2" s="1"/>
  <c r="D38" i="2"/>
  <c r="F81" i="2"/>
  <c r="G38" i="2"/>
  <c r="F66" i="2"/>
  <c r="E45" i="2"/>
  <c r="E38" i="2"/>
  <c r="D45" i="2"/>
  <c r="F29" i="2"/>
  <c r="F26" i="2" s="1"/>
  <c r="E26" i="2"/>
  <c r="D29" i="2"/>
  <c r="D26" i="2" s="1"/>
  <c r="G73" i="2"/>
  <c r="F45" i="2"/>
  <c r="G52" i="2"/>
  <c r="D73" i="2"/>
  <c r="F52" i="2"/>
  <c r="G45" i="2"/>
  <c r="F38" i="2"/>
  <c r="D52" i="2"/>
  <c r="D72" i="2" l="1"/>
  <c r="D71" i="2" s="1"/>
  <c r="E14" i="2"/>
  <c r="E72" i="2"/>
  <c r="E71" i="2" s="1"/>
  <c r="D14" i="2"/>
  <c r="G72" i="2"/>
  <c r="F72" i="2"/>
  <c r="D12" i="2" l="1"/>
  <c r="D289" i="3" s="1"/>
  <c r="E12" i="2"/>
  <c r="E289" i="3" s="1"/>
  <c r="F71" i="2"/>
  <c r="F12" i="2" s="1"/>
  <c r="F26" i="4" s="1"/>
  <c r="F25" i="4" s="1"/>
  <c r="F24" i="4" s="1"/>
  <c r="F23" i="4" s="1"/>
  <c r="F22" i="4" s="1"/>
  <c r="F10" i="4" s="1"/>
  <c r="F12" i="4" s="1"/>
  <c r="G71" i="2"/>
  <c r="G12" i="2" s="1"/>
  <c r="D26" i="4" l="1"/>
  <c r="D25" i="4" s="1"/>
  <c r="D24" i="4" s="1"/>
  <c r="D23" i="4" s="1"/>
  <c r="D22" i="4" s="1"/>
  <c r="D10" i="4" s="1"/>
  <c r="D12" i="4" s="1"/>
  <c r="G26" i="4"/>
  <c r="G25" i="4" s="1"/>
  <c r="G24" i="4" s="1"/>
  <c r="G23" i="4" s="1"/>
  <c r="E26" i="4"/>
  <c r="G22" i="4" l="1"/>
  <c r="G10" i="4" s="1"/>
  <c r="G12" i="4" s="1"/>
  <c r="E25" i="4"/>
  <c r="E24" i="4" s="1"/>
  <c r="E23" i="4" s="1"/>
  <c r="E22" i="4"/>
  <c r="E10" i="4" s="1"/>
  <c r="E12" i="4" s="1"/>
</calcChain>
</file>

<file path=xl/sharedStrings.xml><?xml version="1.0" encoding="utf-8"?>
<sst xmlns="http://schemas.openxmlformats.org/spreadsheetml/2006/main" count="918" uniqueCount="570">
  <si>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</si>
  <si>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</si>
  <si>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</si>
  <si>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</si>
  <si>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</si>
  <si>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</si>
  <si>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</si>
  <si>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</si>
  <si>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</si>
  <si>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</si>
  <si>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</si>
  <si>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</si>
  <si>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</si>
  <si>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</si>
  <si>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</si>
  <si>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</si>
  <si>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</si>
  <si>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</si>
  <si>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</si>
  <si>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</si>
  <si>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</si>
  <si>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</si>
  <si>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</si>
  <si>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</si>
  <si>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</si>
  <si>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</si>
  <si>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</si>
  <si>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</si>
  <si>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</si>
  <si>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</si>
  <si>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</si>
  <si>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</si>
  <si>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</si>
  <si>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</si>
  <si>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</si>
  <si>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</si>
  <si>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</si>
  <si>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</si>
  <si>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</si>
  <si>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</si>
  <si>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</si>
  <si>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</si>
  <si>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</si>
  <si>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</si>
  <si>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</si>
  <si>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</si>
  <si>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</si>
  <si>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</si>
  <si>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</si>
  <si>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</si>
  <si>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</si>
  <si>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</si>
  <si>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</si>
  <si>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</si>
  <si>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</si>
  <si>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</si>
  <si>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</si>
  <si>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</si>
  <si>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</si>
  <si>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</si>
  <si>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</si>
  <si>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</si>
  <si>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</si>
  <si>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поступления от денежных взысканий (штрафов) и иных сумм в возмещение ущерба, зачисляемые в бюджеты  сельских 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</si>
  <si>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</si>
  <si>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</si>
  <si>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</si>
  <si>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</si>
  <si>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</si>
  <si>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</si>
  <si>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</si>
  <si>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</si>
  <si>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</si>
  <si>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</si>
  <si>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</si>
  <si>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</si>
  <si>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</si>
  <si>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</si>
  <si>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</si>
  <si>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</si>
  <si>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</si>
  <si>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</si>
  <si>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</si>
  <si>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</si>
  <si>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</si>
  <si>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</si>
  <si>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000 01 03 01 00 00 0000 000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</si>
  <si>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</si>
  <si>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</si>
  <si>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 xml:space="preserve">  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</si>
  <si>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</si>
  <si>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</si>
  <si>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</si>
  <si>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</si>
  <si>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000 01 03 01 00 10 0000 810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</si>
  <si>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</si>
  <si>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</si>
  <si>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</si>
  <si>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</si>
  <si>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</si>
  <si>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</si>
  <si>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</si>
  <si>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</si>
  <si>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</si>
  <si>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</si>
  <si>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</si>
  <si>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</si>
  <si>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</si>
  <si>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</si>
  <si>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</si>
  <si>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</si>
  <si>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</si>
  <si>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</si>
  <si>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</si>
  <si>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 xml:space="preserve">(подпись)          </t>
  </si>
  <si>
    <t>(расшифровка подписи)</t>
  </si>
  <si>
    <t xml:space="preserve">                 (подпись)          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</si>
  <si>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</si>
  <si>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</si>
  <si>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</si>
  <si>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</si>
  <si>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</si>
  <si>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</si>
  <si>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</si>
  <si>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000 2 02 30000 00 0000 150</t>
  </si>
  <si>
    <t>000 2 02 35118 00 0000 150</t>
  </si>
  <si>
    <t>000 2 02 35118 10 0000 150</t>
  </si>
  <si>
    <t>000 2 02 40000 00 0000 150</t>
  </si>
  <si>
    <t>000 2 02 45160 00 0000 150</t>
  </si>
  <si>
    <t>000 2 02 45160 10 0000 150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</si>
  <si>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</si>
  <si>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</si>
  <si>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</si>
  <si>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</si>
  <si>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</si>
  <si>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</si>
  <si>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</si>
  <si>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</si>
  <si>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</si>
  <si>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</si>
  <si>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</si>
  <si>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</si>
  <si>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</si>
  <si>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</si>
  <si>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</si>
  <si>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</si>
  <si>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</si>
  <si>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</si>
  <si>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</si>
  <si>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</si>
  <si>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</si>
  <si>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</si>
  <si>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</si>
  <si>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</si>
  <si>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</si>
  <si>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</si>
  <si>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</si>
  <si>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</si>
  <si>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</si>
  <si>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</si>
  <si>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</si>
  <si>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</si>
  <si>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</si>
  <si>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</si>
  <si>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</si>
  <si>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</si>
  <si>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</si>
  <si>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</si>
  <si>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</si>
  <si>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</si>
  <si>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</si>
  <si>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</si>
  <si>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</si>
  <si>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</si>
  <si>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</si>
  <si>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</si>
  <si>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</si>
  <si>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</si>
  <si>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</si>
  <si>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</si>
  <si>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    </t>
  </si>
  <si>
    <t>000 1 16 00000 00 0000 140</t>
  </si>
  <si>
    <t>000 1 16 07090 10 0000 140</t>
  </si>
  <si>
    <t>000  1 16 07010 10 0000 140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</si>
  <si>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</si>
  <si>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</si>
  <si>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</si>
  <si>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</si>
  <si>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</si>
  <si>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</si>
  <si>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</si>
  <si>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</si>
  <si>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</si>
  <si>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</si>
  <si>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</si>
  <si>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</si>
  <si>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</si>
  <si>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сельских поселений</t>
  </si>
  <si>
    <t>000 2 02 15001 00 0000 150</t>
  </si>
  <si>
    <t xml:space="preserve">  Дотации на выравнивание бюджетной обеспеченности</t>
  </si>
  <si>
    <t>обл</t>
  </si>
  <si>
    <t xml:space="preserve">         </t>
  </si>
  <si>
    <t>000 2 02 15001 10 1300 150</t>
  </si>
  <si>
    <t>000 1 01 02030 01 3000 110</t>
  </si>
  <si>
    <t>000 1 01 02030 01 1000 110</t>
  </si>
  <si>
    <t>000 1 06 06043 10 3000 110</t>
  </si>
  <si>
    <t xml:space="preserve">             МЕСЯЧНЫЙ ОТЧЕТ ОБ ИСПОЛНЕНИИ БЮДЖЕТА</t>
  </si>
  <si>
    <t>РАСХОДЫ БЮДЖЕТА</t>
  </si>
  <si>
    <t>Код  строки</t>
  </si>
  <si>
    <t>Код показателя</t>
  </si>
  <si>
    <t>Наименование показателя</t>
  </si>
  <si>
    <t>Суммы, подлежащие исключению План</t>
  </si>
  <si>
    <t>Сельские поселения План на год</t>
  </si>
  <si>
    <t>Суммы, подлежащие исключению Исполнено</t>
  </si>
  <si>
    <t>Расходы бюджета - ИТОГО</t>
  </si>
  <si>
    <t>КВР 111</t>
  </si>
  <si>
    <t>Фонд оплаты труда учреждений</t>
  </si>
  <si>
    <t>000  0801  0000000  000  000</t>
  </si>
  <si>
    <t>Культура</t>
  </si>
  <si>
    <t>000  0801  0000000  000  211</t>
  </si>
  <si>
    <t>Заработная плата</t>
  </si>
  <si>
    <t>000  0801  0000000  000  266</t>
  </si>
  <si>
    <t>выплата пособий и компенсаций</t>
  </si>
  <si>
    <t>000  0113  0000000  000  000</t>
  </si>
  <si>
    <t>Другие общегосударственные вопросы</t>
  </si>
  <si>
    <t>000  0113  0000000  000  211</t>
  </si>
  <si>
    <t>000  0113  0000000  000  266</t>
  </si>
  <si>
    <t>КВР 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</si>
  <si>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</si>
  <si>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000  0801  0000000  119 213</t>
  </si>
  <si>
    <t>000  0113  0000000  000  213</t>
  </si>
  <si>
    <t>КВР 121</t>
  </si>
  <si>
    <t>Фонд оплаты труда государственных (муниципальных) органов</t>
  </si>
  <si>
    <t>000  0102  0000000  000  000</t>
  </si>
  <si>
    <t>Функционирование высшего должностного лица субъекта Российской Федерации и муниципального образования</t>
  </si>
  <si>
    <t>000  0102  0000000  000  200</t>
  </si>
  <si>
    <t>Расходы</t>
  </si>
  <si>
    <t>000  0102  0000000  000  210</t>
  </si>
  <si>
    <t>Оплата труда и начисления на выплаты по оплате труда</t>
  </si>
  <si>
    <t>000  0102  0000000  000  211</t>
  </si>
  <si>
    <t>000  0103  0000000  000  000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</si>
  <si>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</si>
  <si>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000  0103  0000000  000  211</t>
  </si>
  <si>
    <t>000  0103  0000000  000  266</t>
  </si>
  <si>
    <t>000  0102  0000000  000  266</t>
  </si>
  <si>
    <t>000  0104  0000000  000  000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</si>
  <si>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</si>
  <si>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000  0104  0000000  000  211</t>
  </si>
  <si>
    <t>000  0104  0000000  000  266</t>
  </si>
  <si>
    <t>000  0203  0000000  000  000</t>
  </si>
  <si>
    <t>Мобилизационная и вневойсковая подготовка</t>
  </si>
  <si>
    <t>000  0203  0000000  000  211</t>
  </si>
  <si>
    <t>КВР 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</si>
  <si>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</si>
  <si>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000  0102  0000000  129  213</t>
  </si>
  <si>
    <t>Начисления на выплаты по оплате труда</t>
  </si>
  <si>
    <t>000  0103  0000000  000  213</t>
  </si>
  <si>
    <t>000  0104  0000000  000  213</t>
  </si>
  <si>
    <t>000  0203  0000000  000  213</t>
  </si>
  <si>
    <t>КВР 243</t>
  </si>
  <si>
    <t>Закупка товаров, работ, услуг в целях капитального ремонта государственного (муниципального) имущества</t>
  </si>
  <si>
    <t>000 0409 0000000 000 000</t>
  </si>
  <si>
    <t>Дорожное хозяйство (дорожные фонды)</t>
  </si>
  <si>
    <t>000  0409  0000000  000  220</t>
  </si>
  <si>
    <t>Оплата работ, услуг</t>
  </si>
  <si>
    <t>000  0409  0000000  000  225</t>
  </si>
  <si>
    <t>Работы, услуги по содержанию имущества</t>
  </si>
  <si>
    <t>КВР 244</t>
  </si>
  <si>
    <t>Прочая закупка товаров, работ и услуг для обеспечения государственных (муниципальных) нужд</t>
  </si>
  <si>
    <t>000  0103  0000000  000  200</t>
  </si>
  <si>
    <t>000  0103  0000000  000  220</t>
  </si>
  <si>
    <t>000  0103  0000000  000  221</t>
  </si>
  <si>
    <t>Услуги связи</t>
  </si>
  <si>
    <t>000  0103  0000000  000  223</t>
  </si>
  <si>
    <t>Коммунальные услуги</t>
  </si>
  <si>
    <t>000  0103  0000000  000  225</t>
  </si>
  <si>
    <t>000  0103  0000000  000  226</t>
  </si>
  <si>
    <t>Прочие работы, услуги</t>
  </si>
  <si>
    <t>000  0103  0000000  000  227</t>
  </si>
  <si>
    <t>Страхование</t>
  </si>
  <si>
    <t>000  0103  0000000  000  228</t>
  </si>
  <si>
    <t>Услуги, работы для целей капитальных вложений</t>
  </si>
  <si>
    <t>000  0103  0000000  000  229</t>
  </si>
  <si>
    <t>Арендная плата за пользование земельными участками и другими обособленными природными объектами</t>
  </si>
  <si>
    <t>000  0103  0000000  000  290</t>
  </si>
  <si>
    <t>Прочие расходы</t>
  </si>
  <si>
    <t>000  0103  0000000  000  300</t>
  </si>
  <si>
    <t>Поступление нефинансовых активов</t>
  </si>
  <si>
    <t>000  0103  0000000  000  310</t>
  </si>
  <si>
    <t>Увеличение стоимости основных средств</t>
  </si>
  <si>
    <t>000  0103  0000000  000  340</t>
  </si>
  <si>
    <t>Увеличение стоимости материальных запасов</t>
  </si>
  <si>
    <t>000  0103  0000000  000  342</t>
  </si>
  <si>
    <t>Увеличение стоимости продуктов питания</t>
  </si>
  <si>
    <t>000  0103  0000000  000  343</t>
  </si>
  <si>
    <t>Увеличение стоимости горюче-смазочных материалов</t>
  </si>
  <si>
    <t>000  0103  0000000  000  344</t>
  </si>
  <si>
    <t>Увеличение стоимости строительных материалов</t>
  </si>
  <si>
    <t>000  0103  0000000  000  345</t>
  </si>
  <si>
    <t>Увеличение стоимости мягкого инвентаря</t>
  </si>
  <si>
    <t>000  0103  0000000  000  346</t>
  </si>
  <si>
    <t>Увеличение стоимости прочих оборотных запасов</t>
  </si>
  <si>
    <t>000  0103  0000000  000  347</t>
  </si>
  <si>
    <t>Увеличение стоимости материальных запасов для целей капитальных вложений</t>
  </si>
  <si>
    <t>000  0104  0000000  000  200</t>
  </si>
  <si>
    <t>000  0104  0000000  000  220</t>
  </si>
  <si>
    <t>000  0104  0000000  000  221</t>
  </si>
  <si>
    <t>000  0104  0000000  000  222</t>
  </si>
  <si>
    <t>Транспортные услуги</t>
  </si>
  <si>
    <t>000  0104  0000000  000  223</t>
  </si>
  <si>
    <t>000  0104  0000000  000  224</t>
  </si>
  <si>
    <t>Арендная плата за пользование имуществом</t>
  </si>
  <si>
    <t>000  0104  0000000  000  225</t>
  </si>
  <si>
    <t>000  0104  0000000  000  226</t>
  </si>
  <si>
    <t>000  0104  0000000  000  227</t>
  </si>
  <si>
    <t>000  0104  0000000  000  228</t>
  </si>
  <si>
    <t>000  0104  0000000  000  229</t>
  </si>
  <si>
    <t>000  0104  0000000  000  290</t>
  </si>
  <si>
    <t>000  0104  0000000  000  300</t>
  </si>
  <si>
    <t>000  0104  0000000  000  310</t>
  </si>
  <si>
    <t>000  0104  0000000  000  340</t>
  </si>
  <si>
    <t>000  0104  0000000  000  342</t>
  </si>
  <si>
    <t>000  0104  0000000  000  343</t>
  </si>
  <si>
    <t>000  0104  0000000  000  344</t>
  </si>
  <si>
    <t>000  0104  0000000  000  345</t>
  </si>
  <si>
    <t>000  0104  0000000  000  346</t>
  </si>
  <si>
    <t>Увеличение стоимости прочих оборотных запасов (з.ч.)</t>
  </si>
  <si>
    <t>000  0104  0000000  000  347</t>
  </si>
  <si>
    <t>000  0104  0000000  000  349</t>
  </si>
  <si>
    <t>Увеличение стоимости прочих материальных запасов однократного применения</t>
  </si>
  <si>
    <t>000  0107  0000000  000  000</t>
  </si>
  <si>
    <t>Обеспечение проведения выборов и референдумов</t>
  </si>
  <si>
    <t>000  0113  0000000  000  200</t>
  </si>
  <si>
    <t>000  0113  0000000  000  220</t>
  </si>
  <si>
    <t>000  0113  0000000  000  221</t>
  </si>
  <si>
    <t>000  0113  0000000  000  222</t>
  </si>
  <si>
    <t>000  0113  0000000  000  223</t>
  </si>
  <si>
    <t>000  0113  0000000  000  224</t>
  </si>
  <si>
    <t>000  0113  0000000  000  225</t>
  </si>
  <si>
    <t>000  0113  0000000  000  226</t>
  </si>
  <si>
    <t>000  0113  0000000  000  290</t>
  </si>
  <si>
    <t>000  0113  0000000  000  300</t>
  </si>
  <si>
    <t>000  0113  0000000  000  310</t>
  </si>
  <si>
    <t>000  0113  0000000  000  340</t>
  </si>
  <si>
    <t>000  0113  0000000  000  342</t>
  </si>
  <si>
    <t>000  0113  0000000  000  343</t>
  </si>
  <si>
    <t>000  0113  0000000  000  344</t>
  </si>
  <si>
    <t>000  0113  0000000  000  345</t>
  </si>
  <si>
    <t>000  0113  0000000  000  346</t>
  </si>
  <si>
    <t>000  0113  0000000  000  347</t>
  </si>
  <si>
    <t>000  0203  0000000  000  200</t>
  </si>
  <si>
    <t>000  0203  0000000  000  220</t>
  </si>
  <si>
    <t>000  0203  0000000  000  221</t>
  </si>
  <si>
    <t>000  0203  0000000  000  222</t>
  </si>
  <si>
    <t>000  0203  0000000  000  223</t>
  </si>
  <si>
    <t>000  0203  0000000  000  224</t>
  </si>
  <si>
    <t>000  0203  0000000  000  225</t>
  </si>
  <si>
    <t>000  0203  0000000  000  226</t>
  </si>
  <si>
    <t>000  0203  0000000  000  300</t>
  </si>
  <si>
    <t>000  0203  0000000  000  310</t>
  </si>
  <si>
    <t>000  0203  0000000  000  340</t>
  </si>
  <si>
    <t>000  0203  0000000  000  342</t>
  </si>
  <si>
    <t>000  0203  0000000  000  343</t>
  </si>
  <si>
    <t>000  0203  0000000  000  344</t>
  </si>
  <si>
    <t>000  0203  0000000  000  345</t>
  </si>
  <si>
    <t>000  0203  0000000  000  346</t>
  </si>
  <si>
    <t>000  0203  0000000  000  347</t>
  </si>
  <si>
    <t>000  0203  0000000  000  349</t>
  </si>
  <si>
    <t>Защита населения и территории от чрезвычайных ситуаций природного и техногенного характера, гражданская оборона</t>
  </si>
  <si>
    <t>000  0409  0000000  000  000</t>
  </si>
  <si>
    <t>000  0409  0000000  000  200</t>
  </si>
  <si>
    <t>000  0409  0000000  000  226</t>
  </si>
  <si>
    <t>Другие вопросы в области национальной экономики</t>
  </si>
  <si>
    <t>000  0501  0000000  000  000</t>
  </si>
  <si>
    <t>Жилищное хозяйство</t>
  </si>
  <si>
    <t>000  0501  0000000  000  200</t>
  </si>
  <si>
    <t>000  0501  0000000  000  220</t>
  </si>
  <si>
    <t>000  0501  0000000  000  225</t>
  </si>
  <si>
    <t>000  0501  0000000  000  226</t>
  </si>
  <si>
    <t>000  0501  0000000  000  240</t>
  </si>
  <si>
    <t>Безвозмездные перечисления организациям</t>
  </si>
  <si>
    <t>000  0501  0000000  000  242</t>
  </si>
  <si>
    <t>Безвозмездные перечисления организациям, за исключением государственных и муниципальных организаций</t>
  </si>
  <si>
    <t>000  0501  0000000  000  290</t>
  </si>
  <si>
    <t>000  0501  0000000  000  300</t>
  </si>
  <si>
    <t>000  0501  0000000  000  310</t>
  </si>
  <si>
    <t>000  0502  0000000  000  000</t>
  </si>
  <si>
    <t>Коммунальное хозяйство</t>
  </si>
  <si>
    <t>000  0502  0000000  000  200</t>
  </si>
  <si>
    <t>000  0502  0000000  000  220</t>
  </si>
  <si>
    <t>000  0502  0000000  000  225</t>
  </si>
  <si>
    <t>000  0502  0000000  000  300</t>
  </si>
  <si>
    <t>000  0502  0000000  000  310</t>
  </si>
  <si>
    <t>000  0502  0000000  000  340</t>
  </si>
  <si>
    <t>000  0502  0000000  000  346</t>
  </si>
  <si>
    <t>000  0503  0000000  000  000</t>
  </si>
  <si>
    <t>Благоустройство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</si>
  <si>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</si>
  <si>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</si>
  <si>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</si>
  <si>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</si>
  <si>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</si>
  <si>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</si>
  <si>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</si>
  <si>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</si>
  <si>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</si>
  <si>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000  0503  0000000  000  346</t>
  </si>
  <si>
    <t>000  0505  0000000  000  000</t>
  </si>
  <si>
    <t>000  0505  0000000  000  200</t>
  </si>
  <si>
    <t>000  0505  0000000  000  220</t>
  </si>
  <si>
    <t>000  0505  0000000  000  225</t>
  </si>
  <si>
    <t>000  0505  0000000  247  223</t>
  </si>
  <si>
    <t>000  0505  0000000  000  300</t>
  </si>
  <si>
    <t>000  0505  0000000  000  310</t>
  </si>
  <si>
    <t>000  0801  0000000  000  200</t>
  </si>
  <si>
    <t>000  0801  0000000  000  220</t>
  </si>
  <si>
    <t>000  0801  0000000  000  221</t>
  </si>
  <si>
    <t>000  0801  0000000  000  222</t>
  </si>
  <si>
    <t>000  0801  0000000  000  223</t>
  </si>
  <si>
    <t>000  0801  0000000  000  225</t>
  </si>
  <si>
    <t>000  0801  0000000  000  226</t>
  </si>
  <si>
    <t>000  0801  0000000  000  227</t>
  </si>
  <si>
    <t>000  0801  0000000  000  228</t>
  </si>
  <si>
    <t>000  0801  0000000  000  229</t>
  </si>
  <si>
    <t>000  0801  0000000  000  290</t>
  </si>
  <si>
    <t>000  0801  0000000  000  300</t>
  </si>
  <si>
    <t>000  0801  0000000  000  310</t>
  </si>
  <si>
    <t>000  0801  0000000  000  340</t>
  </si>
  <si>
    <t>000  0801  0000000  000  342</t>
  </si>
  <si>
    <t>000  0801  0000000  000  343</t>
  </si>
  <si>
    <t>000  0801  0000000  000  344</t>
  </si>
  <si>
    <t>000  0801  0000000  000  345</t>
  </si>
  <si>
    <t>000  0801  0000000  000  346</t>
  </si>
  <si>
    <t>000  0801  0000000  000  347</t>
  </si>
  <si>
    <t>000  0801  0000000  000  349</t>
  </si>
  <si>
    <t>КВР 245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</si>
  <si>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</si>
  <si>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000 0412 0000000 000 226</t>
  </si>
  <si>
    <t>Прочие расходы в области землеустройства</t>
  </si>
  <si>
    <t>КВР 247</t>
  </si>
  <si>
    <t>Закупка энергетических ресурсов</t>
  </si>
  <si>
    <t>000  0104  0000000  247  000</t>
  </si>
  <si>
    <t>000  0503  0000000  247  220</t>
  </si>
  <si>
    <t>000  0503  0000000  247  223</t>
  </si>
  <si>
    <t>000  1102  0000000  000  200</t>
  </si>
  <si>
    <t>КВР 312</t>
  </si>
  <si>
    <t>Иные пенсии, социальные доплаты к пенсиям</t>
  </si>
  <si>
    <t>000  1001  0000000  000  000</t>
  </si>
  <si>
    <t>Пенсионное обеспечение</t>
  </si>
  <si>
    <t>000  1001  0000000  000  200</t>
  </si>
  <si>
    <t>000  1001  0000000  000  260</t>
  </si>
  <si>
    <t>Социальное обеспечение</t>
  </si>
  <si>
    <t>000  1001  0000000  000  264</t>
  </si>
  <si>
    <t>Пенсии, пособия, выплачиваемые организациями сектора государственного управления</t>
  </si>
  <si>
    <t>КВР 321</t>
  </si>
  <si>
    <t>Пособия, компенсации и иные социальные выплаты гражданам, кроме публичных номативных обязательств</t>
  </si>
  <si>
    <t>000  1003  0000000  000  000</t>
  </si>
  <si>
    <t>Социальное обеспечение населения</t>
  </si>
  <si>
    <t>000  1003  0000000  000  200</t>
  </si>
  <si>
    <t>000  1003  0000000  000  260</t>
  </si>
  <si>
    <t>000  1003  0000000  000  262</t>
  </si>
  <si>
    <t>Пособия по социальной помощи населению</t>
  </si>
  <si>
    <t>КВР 412</t>
  </si>
  <si>
    <t>Бюджетные инвестиции на приобретение объектов недвижимого имущества в государственную (муниципальную) собственность</t>
  </si>
  <si>
    <t>КВР 414</t>
  </si>
  <si>
    <t>Бюджетные инвестиции в объекты капитального строительства государственной (муниципальной) собственности</t>
  </si>
  <si>
    <t>Проектирование и строительство дорог</t>
  </si>
  <si>
    <t>000  0409  0000000  000  228</t>
  </si>
  <si>
    <t>Проектные работы</t>
  </si>
  <si>
    <t>КВР 831</t>
  </si>
  <si>
    <t>Исполнение судебных активов Российской Федерации и мировых соглашений по возмещению причиненного вреда</t>
  </si>
  <si>
    <t>000  0104  0000000  000  297</t>
  </si>
  <si>
    <t>000  1301  0000000  000  200</t>
  </si>
  <si>
    <t>000  0502  0000000  000  290</t>
  </si>
  <si>
    <t>Иные выплаты текущего характера оганизациям</t>
  </si>
  <si>
    <t>000  0502  0000000  000  297</t>
  </si>
  <si>
    <t>КВР 811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</si>
  <si>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</si>
  <si>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000  0503  0000000  000  240</t>
  </si>
  <si>
    <t>000  0503  0000000  000  241</t>
  </si>
  <si>
    <t>Безвозмездные перечисления государственным и муниципальным организациям</t>
  </si>
  <si>
    <t>КВР 851</t>
  </si>
  <si>
    <t>Уплата налога на имущество организаций и земельного налога</t>
  </si>
  <si>
    <t>000  0104  0000000  000  291</t>
  </si>
  <si>
    <t>000  0502  0000000  000  291</t>
  </si>
  <si>
    <t>000  0503  0000000  000  291</t>
  </si>
  <si>
    <t>КВР 880</t>
  </si>
  <si>
    <t>000  0107  0000000  000  200</t>
  </si>
  <si>
    <t>000  0107  0000000  000  290</t>
  </si>
  <si>
    <t>000  0107  0000000  000  297</t>
  </si>
  <si>
    <t>КВР 853</t>
  </si>
  <si>
    <t>Уплата иных платежей</t>
  </si>
  <si>
    <t>000 0104 0000000 000 000</t>
  </si>
  <si>
    <t>000 0104 0000000 000 292</t>
  </si>
  <si>
    <t>Штрафы за нарушение законодательства о налогах и сборах, законодательства о страховых взносах</t>
  </si>
  <si>
    <t>000  0801  0000000  000  292</t>
  </si>
  <si>
    <t>000  7900  0000000  000  000</t>
  </si>
  <si>
    <t>Результат исполнения бюджета (дефицит "--", профицит "+")</t>
  </si>
  <si>
    <t xml:space="preserve">    </t>
  </si>
  <si>
    <r>
      <t xml:space="preserve">000  0801  0000000 </t>
    </r>
    <r>
      <rPr>
        <b/>
        <sz val="10"/>
        <color indexed="8"/>
        <rFont val="Times New Roman"/>
        <family val="1"/>
        <charset val="204"/>
      </rPr>
      <t>247  223</t>
    </r>
  </si>
  <si>
    <t>000  9600  00000  000  000</t>
  </si>
  <si>
    <t>КВР 730</t>
  </si>
  <si>
    <t>Обслуживание муниципального долга</t>
  </si>
  <si>
    <t>000  1301  0000000  000  231</t>
  </si>
  <si>
    <t>000  1301  0000000  000 000</t>
  </si>
  <si>
    <t>Суммы, подлежащие исключению     План на год</t>
  </si>
  <si>
    <t>Суммы, подлежащие исключению     Исполнено</t>
  </si>
  <si>
    <t xml:space="preserve">                        по Латненскому сельскому поселению   </t>
  </si>
  <si>
    <t>000  0503  0000000  000  343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</si>
  <si>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</si>
  <si>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</si>
  <si>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внутреннего долга</t>
  </si>
  <si>
    <t>000 0104 0000000 000 293</t>
  </si>
  <si>
    <t>Штрафы за нарушение законодательства о закупках и нарушение условий контрактов(договоров)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</si>
  <si>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</si>
  <si>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</si>
  <si>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</si>
  <si>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</si>
  <si>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</si>
  <si>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000  0310  0000000  000  300</t>
  </si>
  <si>
    <t>000  0310  0000000  000  340</t>
  </si>
  <si>
    <t>000  0401  0000000  000  000</t>
  </si>
  <si>
    <t>Общеэкономические вопросы</t>
  </si>
  <si>
    <t>000  0401  0000000  000  200</t>
  </si>
  <si>
    <t>000  0401  0000000  000  220</t>
  </si>
  <si>
    <t>000  0401  0000000  000  222</t>
  </si>
  <si>
    <t>000  0401  0000000  000  225</t>
  </si>
  <si>
    <t>000  0401  0000000  000  226</t>
  </si>
  <si>
    <t xml:space="preserve">                                     Латненское сельское поселение</t>
  </si>
  <si>
    <t>000 1 01 02020 01 1000 110</t>
  </si>
  <si>
    <t>000 2 19 00000 10 0000 150</t>
  </si>
  <si>
    <t>Возврат прочих остатков субсидий, субвенций и иных межбюджетных трансфертов, имеющих целевое назначение, прошлых лет</t>
  </si>
  <si>
    <t>000 2 19 60010 10 0000 150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</si>
  <si>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</si>
  <si>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000 2 08 05000 10 0000 150</t>
  </si>
  <si>
    <t xml:space="preserve">Перечисления из бюджета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 </t>
  </si>
  <si>
    <t>Бухгалтер</t>
  </si>
  <si>
    <t>Т.В. Мальцева</t>
  </si>
  <si>
    <t xml:space="preserve">                                                            Т.В. Мальцева</t>
  </si>
  <si>
    <t xml:space="preserve">    Бухгалтер                       ____________________</t>
  </si>
  <si>
    <t>КВР 852</t>
  </si>
  <si>
    <t>Уплата прочих налогов, сборов</t>
  </si>
  <si>
    <t>,</t>
  </si>
  <si>
    <t>Глава поселения</t>
  </si>
  <si>
    <t>С.Д. Сазыкина</t>
  </si>
  <si>
    <t>000  0113  0000000  000  297</t>
  </si>
  <si>
    <t>000  0502  0000000  000  226</t>
  </si>
  <si>
    <t>Глава поселения                                                                    С.Д. Сазыкина</t>
  </si>
  <si>
    <t>Глава поселения____________________________</t>
  </si>
  <si>
    <t>000 1 01 02130 01 1000 110</t>
  </si>
  <si>
    <t>000 1 01 02140 01 1000 110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</si>
  <si>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</si>
  <si>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</si>
  <si>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</si>
  <si>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29100</t>
  </si>
  <si>
    <t>Специальные расходы</t>
  </si>
  <si>
    <t>000 0107 0000000 000 000</t>
  </si>
  <si>
    <t>000 0107 0000000 000 297</t>
  </si>
  <si>
    <t>Расходы на обеспечение функций органов местного самоуправления в рамках подпрограммы (Обеспечение проведения выборов и референдумов)</t>
  </si>
  <si>
    <t>Иные выплаты текущего характера организациям</t>
  </si>
  <si>
    <t>на обеспечение сбалансированности бюджетов</t>
  </si>
  <si>
    <t xml:space="preserve"> на  уличное освещение</t>
  </si>
  <si>
    <t>на организацию проведения оплачиваемых общественных работ</t>
  </si>
  <si>
    <t>на ремонт водопровода</t>
  </si>
  <si>
    <t xml:space="preserve">             на  01.04.2025г</t>
  </si>
  <si>
    <t>2848899,83</t>
  </si>
  <si>
    <t xml:space="preserve">            на 01.04.2025</t>
  </si>
  <si>
    <t>1340916,27</t>
  </si>
  <si>
    <t>1206940,75</t>
  </si>
  <si>
    <t xml:space="preserve">                                  3. Источники финансирования дефицита бюджета на 01.04.2025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</si>
</sst>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#,##0.00_ ;\-#,##0.00"/>
    <numFmt numFmtId="166" formatCode="_*#,##0"/>
    <numFmt numFmtId="167" formatCode="_*#,##0.00"/>
    <numFmt numFmtId="169" formatCode="_*#,##0.0000"/>
  </numFmts>
  <fonts count="4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4"/>
      <color rgb="FF000000"/>
      <name val="Arial Cyr"/>
      <charset val="204"/>
    </font>
    <font>
      <sz val="14"/>
      <color rgb="FF000000"/>
      <name val="Arial Cyr"/>
      <charset val="204"/>
    </font>
    <font>
      <sz val="14"/>
      <color rgb="FF000000"/>
      <name val="Arial"/>
      <family val="2"/>
      <charset val="204"/>
    </font>
    <font>
      <sz val="14"/>
      <name val="Calibri"/>
      <family val="2"/>
      <scheme val="minor"/>
    </font>
    <font>
      <b/>
      <sz val="10"/>
      <color rgb="FF000000"/>
      <name val="Arial Cyr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Arial Cyr"/>
      <charset val="204"/>
    </font>
    <font>
      <sz val="11"/>
      <color rgb="FF000000"/>
      <name val="Arial Cyr"/>
    </font>
    <font>
      <sz val="11"/>
      <color rgb="FF000000"/>
      <name val="Arial Cyr"/>
      <charset val="204"/>
    </font>
    <font>
      <sz val="11"/>
      <name val="Arial"/>
      <family val="2"/>
      <charset val="204"/>
    </font>
    <font>
      <sz val="12"/>
      <color rgb="FF000000"/>
      <name val="Arial Cy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Arial Cyr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29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1" fillId="0" borderId="14" xfId="31" applyNumberFormat="1" applyProtection="1"/>
    <xf numFmtId="0" fontId="1" fillId="0" borderId="5" xfId="3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0" fontId="9" fillId="0" borderId="1" xfId="105" applyNumberFormat="1" applyProtection="1">
      <alignment horizontal="center"/>
    </xf>
    <xf numFmtId="0" fontId="1" fillId="0" borderId="1" xfId="109" applyNumberFormat="1" applyProtection="1">
      <alignment horizontal="left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5" fillId="0" borderId="1" xfId="7" applyNumberFormat="1" applyBorder="1" applyProtection="1"/>
    <xf numFmtId="0" fontId="3" fillId="0" borderId="1" xfId="11" applyNumberFormat="1" applyBorder="1" applyProtection="1">
      <alignment horizontal="right"/>
    </xf>
    <xf numFmtId="49" fontId="3" fillId="0" borderId="1" xfId="23" applyBorder="1" applyProtection="1">
      <alignment horizontal="right"/>
    </xf>
    <xf numFmtId="0" fontId="3" fillId="0" borderId="1" xfId="3" applyNumberFormat="1" applyBorder="1" applyProtection="1">
      <alignment horizontal="center"/>
    </xf>
    <xf numFmtId="0" fontId="4" fillId="0" borderId="1" xfId="9" applyNumberFormat="1" applyBorder="1" applyProtection="1">
      <alignment horizontal="right"/>
    </xf>
    <xf numFmtId="0" fontId="4" fillId="0" borderId="1" xfId="13" applyNumberFormat="1" applyBorder="1" applyProtection="1">
      <alignment horizontal="right"/>
    </xf>
    <xf numFmtId="0" fontId="3" fillId="0" borderId="35" xfId="33" applyNumberFormat="1" applyBorder="1" applyProtection="1">
      <alignment horizontal="center" vertical="center"/>
    </xf>
    <xf numFmtId="0" fontId="0" fillId="0" borderId="36" xfId="0" applyBorder="1" applyProtection="1">
      <protection locked="0"/>
    </xf>
    <xf numFmtId="0" fontId="1" fillId="0" borderId="1" xfId="32" applyNumberFormat="1" applyBorder="1" applyProtection="1"/>
    <xf numFmtId="0" fontId="3" fillId="0" borderId="20" xfId="34" applyNumberFormat="1" applyBorder="1" applyProtection="1">
      <alignment horizontal="center" vertical="center"/>
    </xf>
    <xf numFmtId="49" fontId="3" fillId="0" borderId="20" xfId="35" applyBorder="1" applyProtection="1">
      <alignment horizontal="center" vertical="center"/>
    </xf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2" fontId="18" fillId="0" borderId="34" xfId="38" applyNumberFormat="1" applyFont="1" applyBorder="1" applyProtection="1">
      <alignment horizontal="center"/>
    </xf>
    <xf numFmtId="2" fontId="19" fillId="0" borderId="34" xfId="42" applyNumberFormat="1" applyFont="1" applyBorder="1" applyProtection="1">
      <alignment horizontal="center"/>
    </xf>
    <xf numFmtId="2" fontId="19" fillId="0" borderId="34" xfId="43" applyNumberFormat="1" applyFont="1" applyBorder="1" applyProtection="1">
      <alignment horizontal="right" shrinkToFit="1"/>
    </xf>
    <xf numFmtId="2" fontId="18" fillId="0" borderId="34" xfId="46" applyNumberFormat="1" applyFont="1" applyBorder="1" applyProtection="1">
      <alignment horizontal="center"/>
    </xf>
    <xf numFmtId="2" fontId="18" fillId="4" borderId="34" xfId="46" applyNumberFormat="1" applyFont="1" applyFill="1" applyBorder="1" applyProtection="1">
      <alignment horizontal="center"/>
    </xf>
    <xf numFmtId="2" fontId="19" fillId="3" borderId="34" xfId="46" applyNumberFormat="1" applyFont="1" applyFill="1" applyBorder="1" applyProtection="1">
      <alignment horizontal="center"/>
    </xf>
    <xf numFmtId="2" fontId="19" fillId="0" borderId="34" xfId="46" applyNumberFormat="1" applyFont="1" applyBorder="1" applyProtection="1">
      <alignment horizontal="center"/>
    </xf>
    <xf numFmtId="2" fontId="19" fillId="0" borderId="34" xfId="47" applyNumberFormat="1" applyFont="1" applyBorder="1" applyProtection="1">
      <alignment horizontal="right" shrinkToFit="1"/>
    </xf>
    <xf numFmtId="2" fontId="19" fillId="0" borderId="34" xfId="47" applyNumberFormat="1" applyFont="1" applyBorder="1" applyAlignment="1" applyProtection="1">
      <alignment horizontal="center" shrinkToFit="1"/>
    </xf>
    <xf numFmtId="2" fontId="19" fillId="6" borderId="34" xfId="46" applyNumberFormat="1" applyFont="1" applyFill="1" applyBorder="1" applyProtection="1">
      <alignment horizontal="center"/>
    </xf>
    <xf numFmtId="2" fontId="18" fillId="5" borderId="34" xfId="46" applyNumberFormat="1" applyFont="1" applyFill="1" applyBorder="1" applyProtection="1">
      <alignment horizontal="center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protection locked="0"/>
    </xf>
    <xf numFmtId="49" fontId="3" fillId="0" borderId="1" xfId="45" applyBorder="1" applyProtection="1">
      <alignment horizontal="center" shrinkToFit="1"/>
    </xf>
    <xf numFmtId="49" fontId="3" fillId="0" borderId="1" xfId="46" applyBorder="1" applyAlignment="1" applyProtection="1">
      <alignment horizontal="left"/>
    </xf>
    <xf numFmtId="0" fontId="3" fillId="0" borderId="1" xfId="44" applyNumberFormat="1" applyBorder="1" applyAlignment="1" applyProtection="1">
      <alignment horizontal="left" wrapText="1"/>
    </xf>
    <xf numFmtId="2" fontId="19" fillId="0" borderId="1" xfId="46" applyNumberFormat="1" applyFont="1" applyBorder="1" applyProtection="1">
      <alignment horizontal="center"/>
    </xf>
    <xf numFmtId="2" fontId="19" fillId="0" borderId="1" xfId="47" applyNumberFormat="1" applyFont="1" applyBorder="1" applyAlignment="1" applyProtection="1">
      <alignment horizontal="center" shrinkToFit="1"/>
    </xf>
    <xf numFmtId="2" fontId="19" fillId="0" borderId="1" xfId="47" applyNumberFormat="1" applyFont="1" applyBorder="1" applyProtection="1">
      <alignment horizontal="right" shrinkToFit="1"/>
    </xf>
    <xf numFmtId="0" fontId="1" fillId="6" borderId="1" xfId="32" applyNumberFormat="1" applyFill="1" applyBorder="1" applyProtection="1"/>
    <xf numFmtId="0" fontId="0" fillId="6" borderId="0" xfId="0" applyFill="1" applyProtection="1">
      <protection locked="0"/>
    </xf>
    <xf numFmtId="2" fontId="19" fillId="6" borderId="34" xfId="47" applyNumberFormat="1" applyFont="1" applyFill="1" applyBorder="1" applyAlignment="1" applyProtection="1">
      <alignment horizontal="center" shrinkToFit="1"/>
    </xf>
    <xf numFmtId="2" fontId="18" fillId="6" borderId="34" xfId="46" applyNumberFormat="1" applyFont="1" applyFill="1" applyBorder="1" applyProtection="1">
      <alignment horizontal="center"/>
    </xf>
    <xf numFmtId="2" fontId="4" fillId="0" borderId="1" xfId="13" applyNumberFormat="1" applyBorder="1" applyProtection="1">
      <alignment horizontal="right"/>
    </xf>
    <xf numFmtId="0" fontId="3" fillId="0" borderId="1" xfId="16" applyNumberFormat="1" applyProtection="1">
      <alignment horizontal="left"/>
    </xf>
    <xf numFmtId="0" fontId="9" fillId="0" borderId="11" xfId="106" applyProtection="1">
      <alignment horizontal="center"/>
      <protection locked="0"/>
    </xf>
    <xf numFmtId="0" fontId="3" fillId="0" borderId="2" xfId="3" applyProtection="1">
      <alignment horizontal="center"/>
      <protection locked="0"/>
    </xf>
    <xf numFmtId="2" fontId="25" fillId="0" borderId="34" xfId="0" applyNumberFormat="1" applyFont="1" applyBorder="1" applyAlignment="1">
      <alignment horizontal="center" wrapText="1"/>
    </xf>
    <xf numFmtId="4" fontId="25" fillId="0" borderId="34" xfId="0" applyNumberFormat="1" applyFont="1" applyBorder="1" applyAlignment="1">
      <alignment horizontal="center" wrapText="1"/>
    </xf>
    <xf numFmtId="167" fontId="26" fillId="0" borderId="34" xfId="0" applyNumberFormat="1" applyFont="1" applyBorder="1" applyAlignment="1">
      <alignment horizontal="center" wrapText="1"/>
    </xf>
    <xf numFmtId="167" fontId="26" fillId="0" borderId="34" xfId="0" applyNumberFormat="1" applyFont="1" applyBorder="1" applyAlignment="1">
      <alignment horizontal="left" wrapText="1"/>
    </xf>
    <xf numFmtId="167" fontId="26" fillId="0" borderId="34" xfId="0" applyNumberFormat="1" applyFont="1" applyBorder="1" applyAlignment="1">
      <alignment horizontal="right" wrapText="1"/>
    </xf>
    <xf numFmtId="0" fontId="25" fillId="0" borderId="34" xfId="0" applyFont="1" applyBorder="1" applyAlignment="1">
      <alignment horizontal="left" wrapText="1"/>
    </xf>
    <xf numFmtId="0" fontId="27" fillId="0" borderId="34" xfId="0" applyFont="1" applyBorder="1" applyAlignment="1">
      <alignment horizontal="center" wrapText="1"/>
    </xf>
    <xf numFmtId="0" fontId="28" fillId="0" borderId="0" xfId="0" applyFont="1" applyAlignment="1">
      <alignment horizontal="center"/>
    </xf>
    <xf numFmtId="0" fontId="25" fillId="0" borderId="44" xfId="0" applyFont="1" applyBorder="1" applyAlignment="1">
      <alignment horizontal="center" vertical="top" wrapText="1"/>
    </xf>
    <xf numFmtId="0" fontId="25" fillId="0" borderId="34" xfId="0" applyFont="1" applyBorder="1" applyAlignment="1">
      <alignment horizontal="center" wrapText="1"/>
    </xf>
    <xf numFmtId="0" fontId="26" fillId="0" borderId="34" xfId="0" applyFont="1" applyBorder="1" applyAlignment="1">
      <alignment horizontal="center" wrapText="1"/>
    </xf>
    <xf numFmtId="0" fontId="26" fillId="0" borderId="34" xfId="0" applyFont="1" applyBorder="1" applyAlignment="1">
      <alignment horizontal="left" wrapText="1"/>
    </xf>
    <xf numFmtId="3" fontId="26" fillId="0" borderId="34" xfId="0" applyNumberFormat="1" applyFont="1" applyBorder="1" applyAlignment="1">
      <alignment horizontal="center" wrapText="1"/>
    </xf>
    <xf numFmtId="4" fontId="26" fillId="0" borderId="34" xfId="0" applyNumberFormat="1" applyFont="1" applyBorder="1" applyAlignment="1">
      <alignment horizontal="center" wrapText="1"/>
    </xf>
    <xf numFmtId="166" fontId="26" fillId="0" borderId="34" xfId="0" applyNumberFormat="1" applyFont="1" applyBorder="1" applyAlignment="1">
      <alignment horizontal="center" wrapText="1"/>
    </xf>
    <xf numFmtId="167" fontId="25" fillId="0" borderId="34" xfId="0" applyNumberFormat="1" applyFont="1" applyBorder="1" applyAlignment="1">
      <alignment horizontal="center" wrapText="1"/>
    </xf>
    <xf numFmtId="2" fontId="26" fillId="0" borderId="34" xfId="0" applyNumberFormat="1" applyFont="1" applyBorder="1" applyAlignment="1">
      <alignment horizontal="center" wrapText="1"/>
    </xf>
    <xf numFmtId="0" fontId="26" fillId="0" borderId="34" xfId="0" applyFont="1" applyFill="1" applyBorder="1" applyAlignment="1">
      <alignment horizontal="center" wrapText="1"/>
    </xf>
    <xf numFmtId="167" fontId="26" fillId="0" borderId="34" xfId="0" applyNumberFormat="1" applyFont="1" applyBorder="1" applyAlignment="1">
      <alignment wrapText="1"/>
    </xf>
    <xf numFmtId="0" fontId="28" fillId="0" borderId="0" xfId="0" applyFont="1"/>
    <xf numFmtId="0" fontId="27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/>
    </xf>
    <xf numFmtId="0" fontId="27" fillId="0" borderId="44" xfId="0" applyFont="1" applyBorder="1" applyAlignment="1">
      <alignment horizontal="center" vertical="top" wrapText="1"/>
    </xf>
    <xf numFmtId="0" fontId="27" fillId="0" borderId="34" xfId="0" applyFont="1" applyBorder="1" applyAlignment="1">
      <alignment horizontal="left" wrapText="1"/>
    </xf>
    <xf numFmtId="0" fontId="29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left" wrapText="1"/>
    </xf>
    <xf numFmtId="49" fontId="27" fillId="0" borderId="34" xfId="0" applyNumberFormat="1" applyFont="1" applyBorder="1" applyAlignment="1">
      <alignment horizontal="left" wrapText="1"/>
    </xf>
    <xf numFmtId="0" fontId="29" fillId="6" borderId="34" xfId="0" applyFont="1" applyFill="1" applyBorder="1" applyAlignment="1">
      <alignment horizontal="left" wrapText="1"/>
    </xf>
    <xf numFmtId="0" fontId="27" fillId="6" borderId="34" xfId="0" applyFont="1" applyFill="1" applyBorder="1" applyAlignment="1">
      <alignment horizontal="left" wrapText="1"/>
    </xf>
    <xf numFmtId="0" fontId="30" fillId="0" borderId="0" xfId="0" applyFont="1"/>
    <xf numFmtId="0" fontId="29" fillId="0" borderId="0" xfId="0" applyFont="1"/>
    <xf numFmtId="0" fontId="29" fillId="0" borderId="0" xfId="0" applyFont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49" fontId="25" fillId="0" borderId="1" xfId="0" applyNumberFormat="1" applyFont="1" applyBorder="1" applyAlignment="1">
      <alignment horizontal="center" wrapText="1"/>
    </xf>
    <xf numFmtId="169" fontId="26" fillId="0" borderId="34" xfId="0" applyNumberFormat="1" applyFont="1" applyBorder="1" applyAlignment="1">
      <alignment horizontal="center" wrapText="1"/>
    </xf>
    <xf numFmtId="2" fontId="26" fillId="6" borderId="34" xfId="0" applyNumberFormat="1" applyFont="1" applyFill="1" applyBorder="1" applyAlignment="1">
      <alignment horizontal="center" wrapText="1"/>
    </xf>
    <xf numFmtId="0" fontId="29" fillId="6" borderId="34" xfId="0" applyFont="1" applyFill="1" applyBorder="1" applyAlignment="1">
      <alignment horizontal="center" wrapText="1"/>
    </xf>
    <xf numFmtId="0" fontId="26" fillId="6" borderId="34" xfId="0" applyFont="1" applyFill="1" applyBorder="1" applyAlignment="1">
      <alignment horizontal="center" wrapText="1"/>
    </xf>
    <xf numFmtId="166" fontId="26" fillId="6" borderId="34" xfId="0" applyNumberFormat="1" applyFont="1" applyFill="1" applyBorder="1" applyAlignment="1">
      <alignment horizontal="center" wrapText="1"/>
    </xf>
    <xf numFmtId="167" fontId="26" fillId="6" borderId="34" xfId="0" applyNumberFormat="1" applyFont="1" applyFill="1" applyBorder="1" applyAlignment="1">
      <alignment horizontal="center" wrapText="1"/>
    </xf>
    <xf numFmtId="2" fontId="22" fillId="3" borderId="34" xfId="46" applyNumberFormat="1" applyFont="1" applyFill="1" applyBorder="1" applyProtection="1">
      <alignment horizontal="center"/>
    </xf>
    <xf numFmtId="2" fontId="1" fillId="0" borderId="34" xfId="46" applyNumberFormat="1" applyFont="1" applyBorder="1" applyProtection="1">
      <alignment horizontal="center"/>
    </xf>
    <xf numFmtId="2" fontId="1" fillId="0" borderId="34" xfId="47" applyNumberFormat="1" applyFont="1" applyBorder="1" applyProtection="1">
      <alignment horizontal="right" shrinkToFit="1"/>
    </xf>
    <xf numFmtId="2" fontId="1" fillId="0" borderId="34" xfId="47" applyNumberFormat="1" applyFont="1" applyFill="1" applyBorder="1" applyProtection="1">
      <alignment horizontal="right" shrinkToFit="1"/>
    </xf>
    <xf numFmtId="2" fontId="1" fillId="6" borderId="34" xfId="46" applyNumberFormat="1" applyFont="1" applyFill="1" applyBorder="1" applyProtection="1">
      <alignment horizontal="center"/>
    </xf>
    <xf numFmtId="2" fontId="1" fillId="6" borderId="34" xfId="47" applyNumberFormat="1" applyFont="1" applyFill="1" applyBorder="1" applyProtection="1">
      <alignment horizontal="right" shrinkToFit="1"/>
    </xf>
    <xf numFmtId="0" fontId="27" fillId="6" borderId="34" xfId="0" applyFont="1" applyFill="1" applyBorder="1" applyAlignment="1">
      <alignment horizontal="center" wrapText="1"/>
    </xf>
    <xf numFmtId="0" fontId="25" fillId="6" borderId="34" xfId="0" applyFont="1" applyFill="1" applyBorder="1" applyAlignment="1">
      <alignment horizontal="center" wrapText="1"/>
    </xf>
    <xf numFmtId="167" fontId="25" fillId="6" borderId="34" xfId="0" applyNumberFormat="1" applyFont="1" applyFill="1" applyBorder="1" applyAlignment="1">
      <alignment horizontal="center" wrapText="1"/>
    </xf>
    <xf numFmtId="0" fontId="31" fillId="6" borderId="0" xfId="0" applyFont="1" applyFill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49" fontId="33" fillId="0" borderId="34" xfId="37" applyFont="1" applyBorder="1" applyProtection="1">
      <alignment horizontal="center" wrapText="1"/>
    </xf>
    <xf numFmtId="49" fontId="33" fillId="0" borderId="34" xfId="38" applyFont="1" applyBorder="1" applyAlignment="1" applyProtection="1">
      <alignment horizontal="left"/>
    </xf>
    <xf numFmtId="0" fontId="33" fillId="0" borderId="38" xfId="36" applyNumberFormat="1" applyFont="1" applyBorder="1" applyAlignment="1" applyProtection="1">
      <alignment horizontal="left" wrapText="1"/>
    </xf>
    <xf numFmtId="49" fontId="34" fillId="0" borderId="34" xfId="41" applyFont="1" applyBorder="1" applyProtection="1">
      <alignment horizontal="center" shrinkToFit="1"/>
    </xf>
    <xf numFmtId="49" fontId="34" fillId="0" borderId="34" xfId="42" applyFont="1" applyBorder="1" applyAlignment="1" applyProtection="1">
      <alignment horizontal="left"/>
    </xf>
    <xf numFmtId="0" fontId="34" fillId="0" borderId="39" xfId="40" applyNumberFormat="1" applyFont="1" applyBorder="1" applyAlignment="1" applyProtection="1">
      <alignment horizontal="left" wrapText="1"/>
    </xf>
    <xf numFmtId="49" fontId="33" fillId="0" borderId="34" xfId="45" applyFont="1" applyBorder="1" applyProtection="1">
      <alignment horizontal="center" shrinkToFit="1"/>
    </xf>
    <xf numFmtId="49" fontId="33" fillId="0" borderId="34" xfId="46" applyFont="1" applyBorder="1" applyAlignment="1" applyProtection="1">
      <alignment horizontal="left"/>
    </xf>
    <xf numFmtId="0" fontId="33" fillId="0" borderId="2" xfId="44" applyNumberFormat="1" applyFont="1" applyBorder="1" applyAlignment="1" applyProtection="1">
      <alignment wrapText="1"/>
    </xf>
    <xf numFmtId="49" fontId="33" fillId="4" borderId="34" xfId="45" applyFont="1" applyFill="1" applyBorder="1" applyProtection="1">
      <alignment horizontal="center" shrinkToFit="1"/>
    </xf>
    <xf numFmtId="49" fontId="33" fillId="4" borderId="34" xfId="46" applyFont="1" applyFill="1" applyBorder="1" applyAlignment="1" applyProtection="1">
      <alignment horizontal="left"/>
    </xf>
    <xf numFmtId="0" fontId="33" fillId="4" borderId="2" xfId="44" applyNumberFormat="1" applyFont="1" applyFill="1" applyBorder="1" applyAlignment="1" applyProtection="1">
      <alignment wrapText="1"/>
    </xf>
    <xf numFmtId="49" fontId="34" fillId="3" borderId="34" xfId="45" applyFont="1" applyFill="1" applyBorder="1" applyProtection="1">
      <alignment horizontal="center" shrinkToFit="1"/>
    </xf>
    <xf numFmtId="49" fontId="35" fillId="3" borderId="34" xfId="46" applyFont="1" applyFill="1" applyBorder="1" applyAlignment="1" applyProtection="1">
      <alignment horizontal="left"/>
    </xf>
    <xf numFmtId="0" fontId="34" fillId="3" borderId="2" xfId="44" applyNumberFormat="1" applyFont="1" applyFill="1" applyBorder="1" applyAlignment="1" applyProtection="1">
      <alignment wrapText="1"/>
    </xf>
    <xf numFmtId="49" fontId="34" fillId="0" borderId="34" xfId="45" applyFont="1" applyBorder="1" applyProtection="1">
      <alignment horizontal="center" shrinkToFit="1"/>
    </xf>
    <xf numFmtId="49" fontId="35" fillId="0" borderId="34" xfId="46" applyFont="1" applyBorder="1" applyAlignment="1" applyProtection="1">
      <alignment horizontal="left"/>
    </xf>
    <xf numFmtId="0" fontId="34" fillId="0" borderId="2" xfId="44" applyNumberFormat="1" applyFont="1" applyBorder="1" applyAlignment="1" applyProtection="1">
      <alignment wrapText="1"/>
    </xf>
    <xf numFmtId="49" fontId="35" fillId="3" borderId="34" xfId="45" applyFont="1" applyFill="1" applyBorder="1" applyProtection="1">
      <alignment horizontal="center" shrinkToFit="1"/>
    </xf>
    <xf numFmtId="0" fontId="35" fillId="3" borderId="2" xfId="44" applyNumberFormat="1" applyFont="1" applyFill="1" applyBorder="1" applyAlignment="1" applyProtection="1">
      <alignment wrapText="1"/>
    </xf>
    <xf numFmtId="49" fontId="33" fillId="4" borderId="22" xfId="45" applyFont="1" applyFill="1" applyProtection="1">
      <alignment horizontal="center" shrinkToFit="1"/>
    </xf>
    <xf numFmtId="49" fontId="33" fillId="4" borderId="40" xfId="46" applyFont="1" applyFill="1" applyBorder="1" applyAlignment="1" applyProtection="1">
      <alignment horizontal="left"/>
    </xf>
    <xf numFmtId="0" fontId="33" fillId="4" borderId="34" xfId="44" applyNumberFormat="1" applyFont="1" applyFill="1" applyBorder="1" applyAlignment="1" applyProtection="1">
      <alignment wrapText="1"/>
    </xf>
    <xf numFmtId="49" fontId="34" fillId="3" borderId="22" xfId="45" applyFont="1" applyFill="1" applyProtection="1">
      <alignment horizontal="center" shrinkToFit="1"/>
    </xf>
    <xf numFmtId="49" fontId="35" fillId="3" borderId="40" xfId="46" applyFont="1" applyFill="1" applyBorder="1" applyAlignment="1" applyProtection="1">
      <alignment horizontal="left"/>
    </xf>
    <xf numFmtId="0" fontId="34" fillId="3" borderId="34" xfId="44" applyNumberFormat="1" applyFont="1" applyFill="1" applyBorder="1" applyAlignment="1" applyProtection="1">
      <alignment wrapText="1"/>
    </xf>
    <xf numFmtId="49" fontId="34" fillId="0" borderId="22" xfId="45" applyFont="1" applyProtection="1">
      <alignment horizontal="center" shrinkToFit="1"/>
    </xf>
    <xf numFmtId="49" fontId="35" fillId="0" borderId="40" xfId="46" applyFont="1" applyBorder="1" applyAlignment="1" applyProtection="1">
      <alignment horizontal="left"/>
    </xf>
    <xf numFmtId="0" fontId="34" fillId="0" borderId="34" xfId="44" applyNumberFormat="1" applyFont="1" applyBorder="1" applyAlignment="1" applyProtection="1">
      <alignment wrapText="1"/>
    </xf>
    <xf numFmtId="49" fontId="35" fillId="3" borderId="22" xfId="45" applyFont="1" applyFill="1" applyProtection="1">
      <alignment horizontal="center" shrinkToFit="1"/>
    </xf>
    <xf numFmtId="0" fontId="35" fillId="3" borderId="34" xfId="44" applyNumberFormat="1" applyFont="1" applyFill="1" applyBorder="1" applyAlignment="1" applyProtection="1">
      <alignment wrapText="1"/>
    </xf>
    <xf numFmtId="49" fontId="35" fillId="0" borderId="34" xfId="45" applyFont="1" applyBorder="1" applyProtection="1">
      <alignment horizontal="center" shrinkToFit="1"/>
    </xf>
    <xf numFmtId="0" fontId="34" fillId="0" borderId="34" xfId="44" applyNumberFormat="1" applyFont="1" applyBorder="1" applyAlignment="1" applyProtection="1">
      <alignment horizontal="left" wrapText="1"/>
    </xf>
    <xf numFmtId="0" fontId="36" fillId="0" borderId="0" xfId="0" applyFont="1" applyAlignment="1">
      <alignment wrapText="1"/>
    </xf>
    <xf numFmtId="0" fontId="34" fillId="0" borderId="42" xfId="44" applyNumberFormat="1" applyFont="1" applyBorder="1" applyAlignment="1" applyProtection="1">
      <alignment wrapText="1"/>
    </xf>
    <xf numFmtId="0" fontId="33" fillId="4" borderId="2" xfId="44" applyNumberFormat="1" applyFont="1" applyFill="1" applyBorder="1" applyAlignment="1" applyProtection="1">
      <alignment horizontal="left" wrapText="1"/>
    </xf>
    <xf numFmtId="0" fontId="35" fillId="3" borderId="34" xfId="44" applyNumberFormat="1" applyFont="1" applyFill="1" applyBorder="1" applyAlignment="1" applyProtection="1">
      <alignment horizontal="left" wrapText="1"/>
    </xf>
    <xf numFmtId="0" fontId="35" fillId="0" borderId="34" xfId="44" applyNumberFormat="1" applyFont="1" applyBorder="1" applyAlignment="1" applyProtection="1">
      <alignment horizontal="left" wrapText="1"/>
    </xf>
    <xf numFmtId="0" fontId="34" fillId="3" borderId="2" xfId="44" applyNumberFormat="1" applyFont="1" applyFill="1" applyBorder="1" applyAlignment="1" applyProtection="1">
      <alignment horizontal="left" wrapText="1"/>
    </xf>
    <xf numFmtId="0" fontId="34" fillId="0" borderId="2" xfId="44" applyNumberFormat="1" applyFont="1" applyBorder="1" applyAlignment="1" applyProtection="1">
      <alignment horizontal="left" wrapText="1"/>
    </xf>
    <xf numFmtId="0" fontId="33" fillId="0" borderId="2" xfId="44" applyNumberFormat="1" applyFont="1" applyBorder="1" applyAlignment="1" applyProtection="1">
      <alignment horizontal="left" wrapText="1"/>
    </xf>
    <xf numFmtId="49" fontId="34" fillId="0" borderId="34" xfId="46" applyFont="1" applyBorder="1" applyAlignment="1" applyProtection="1">
      <alignment horizontal="left"/>
    </xf>
    <xf numFmtId="49" fontId="33" fillId="5" borderId="34" xfId="45" applyFont="1" applyFill="1" applyBorder="1" applyProtection="1">
      <alignment horizontal="center" shrinkToFit="1"/>
    </xf>
    <xf numFmtId="49" fontId="33" fillId="5" borderId="34" xfId="46" applyFont="1" applyFill="1" applyBorder="1" applyAlignment="1" applyProtection="1">
      <alignment horizontal="left"/>
    </xf>
    <xf numFmtId="0" fontId="33" fillId="5" borderId="2" xfId="44" applyNumberFormat="1" applyFont="1" applyFill="1" applyBorder="1" applyAlignment="1" applyProtection="1">
      <alignment horizontal="left" wrapText="1"/>
    </xf>
    <xf numFmtId="49" fontId="34" fillId="3" borderId="34" xfId="46" applyFont="1" applyFill="1" applyBorder="1" applyAlignment="1" applyProtection="1">
      <alignment horizontal="left"/>
    </xf>
    <xf numFmtId="49" fontId="33" fillId="5" borderId="36" xfId="45" applyFont="1" applyFill="1" applyBorder="1" applyProtection="1">
      <alignment horizontal="center" shrinkToFit="1"/>
    </xf>
    <xf numFmtId="49" fontId="33" fillId="0" borderId="36" xfId="46" applyFont="1" applyFill="1" applyBorder="1" applyAlignment="1" applyProtection="1">
      <alignment horizontal="left"/>
    </xf>
    <xf numFmtId="0" fontId="33" fillId="5" borderId="34" xfId="44" applyNumberFormat="1" applyFont="1" applyFill="1" applyBorder="1" applyAlignment="1" applyProtection="1">
      <alignment horizontal="left" wrapText="1"/>
    </xf>
    <xf numFmtId="49" fontId="34" fillId="0" borderId="34" xfId="46" applyFont="1" applyFill="1" applyBorder="1" applyAlignment="1" applyProtection="1">
      <alignment horizontal="left"/>
    </xf>
    <xf numFmtId="0" fontId="35" fillId="6" borderId="34" xfId="44" applyNumberFormat="1" applyFont="1" applyFill="1" applyBorder="1" applyAlignment="1" applyProtection="1">
      <alignment horizontal="left" wrapText="1"/>
    </xf>
    <xf numFmtId="2" fontId="18" fillId="0" borderId="34" xfId="46" applyNumberFormat="1" applyFont="1" applyFill="1" applyBorder="1" applyProtection="1">
      <alignment horizontal="center"/>
    </xf>
    <xf numFmtId="2" fontId="19" fillId="0" borderId="34" xfId="47" applyNumberFormat="1" applyFont="1" applyFill="1" applyBorder="1" applyAlignment="1" applyProtection="1">
      <alignment horizontal="center" shrinkToFit="1"/>
    </xf>
    <xf numFmtId="0" fontId="9" fillId="0" borderId="1" xfId="106" applyBorder="1" applyProtection="1">
      <alignment horizontal="center"/>
      <protection locked="0"/>
    </xf>
    <xf numFmtId="0" fontId="3" fillId="0" borderId="1" xfId="102" applyBorder="1" applyProtection="1">
      <alignment horizontal="center" wrapText="1"/>
      <protection locked="0"/>
    </xf>
    <xf numFmtId="0" fontId="3" fillId="0" borderId="1" xfId="10" applyNumberFormat="1" applyBorder="1" applyProtection="1"/>
    <xf numFmtId="49" fontId="37" fillId="0" borderId="1" xfId="103" applyFont="1" applyProtection="1">
      <alignment horizontal="left"/>
    </xf>
    <xf numFmtId="49" fontId="37" fillId="0" borderId="1" xfId="75" applyFont="1" applyProtection="1">
      <alignment horizontal="center"/>
    </xf>
    <xf numFmtId="0" fontId="37" fillId="0" borderId="1" xfId="111" applyNumberFormat="1" applyFont="1" applyProtection="1">
      <alignment horizontal="left"/>
    </xf>
    <xf numFmtId="0" fontId="37" fillId="0" borderId="1" xfId="10" applyNumberFormat="1" applyFont="1" applyProtection="1"/>
    <xf numFmtId="0" fontId="3" fillId="0" borderId="1" xfId="105" applyNumberFormat="1" applyFont="1" applyProtection="1">
      <alignment horizontal="center"/>
    </xf>
    <xf numFmtId="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6" fontId="25" fillId="6" borderId="34" xfId="0" applyNumberFormat="1" applyFont="1" applyFill="1" applyBorder="1" applyAlignment="1">
      <alignment horizontal="center" wrapText="1"/>
    </xf>
    <xf numFmtId="2" fontId="37" fillId="6" borderId="17" xfId="84" applyNumberFormat="1" applyFont="1" applyFill="1" applyAlignment="1" applyProtection="1">
      <alignment horizontal="right"/>
    </xf>
    <xf numFmtId="4" fontId="37" fillId="6" borderId="17" xfId="39" applyFont="1" applyFill="1" applyProtection="1">
      <alignment horizontal="right" shrinkToFit="1"/>
    </xf>
    <xf numFmtId="2" fontId="37" fillId="6" borderId="13" xfId="87" applyNumberFormat="1" applyFont="1" applyFill="1" applyAlignment="1" applyProtection="1">
      <alignment horizontal="right"/>
    </xf>
    <xf numFmtId="165" fontId="37" fillId="6" borderId="13" xfId="88" applyFont="1" applyFill="1" applyProtection="1">
      <alignment horizontal="right" vertical="center" shrinkToFit="1"/>
    </xf>
    <xf numFmtId="4" fontId="37" fillId="6" borderId="13" xfId="91" applyFont="1" applyFill="1" applyProtection="1">
      <alignment horizontal="right" shrinkToFit="1"/>
    </xf>
    <xf numFmtId="4" fontId="37" fillId="6" borderId="13" xfId="91" applyFont="1" applyFill="1" applyAlignment="1" applyProtection="1">
      <alignment horizontal="right" shrinkToFit="1"/>
    </xf>
    <xf numFmtId="2" fontId="40" fillId="6" borderId="13" xfId="87" applyNumberFormat="1" applyFont="1" applyFill="1" applyAlignment="1" applyProtection="1">
      <alignment horizontal="right"/>
    </xf>
    <xf numFmtId="4" fontId="40" fillId="6" borderId="13" xfId="91" applyFont="1" applyFill="1" applyProtection="1">
      <alignment horizontal="right" shrinkToFit="1"/>
    </xf>
    <xf numFmtId="2" fontId="37" fillId="6" borderId="13" xfId="97" applyNumberFormat="1" applyFont="1" applyFill="1" applyAlignment="1" applyProtection="1">
      <alignment horizontal="right" shrinkToFit="1"/>
    </xf>
    <xf numFmtId="0" fontId="27" fillId="6" borderId="44" xfId="0" applyFont="1" applyFill="1" applyBorder="1" applyAlignment="1">
      <alignment horizontal="left" vertical="top" wrapText="1"/>
    </xf>
    <xf numFmtId="0" fontId="25" fillId="6" borderId="44" xfId="0" applyFont="1" applyFill="1" applyBorder="1" applyAlignment="1">
      <alignment horizontal="center" vertical="top" wrapText="1"/>
    </xf>
    <xf numFmtId="2" fontId="25" fillId="6" borderId="34" xfId="0" applyNumberFormat="1" applyFont="1" applyFill="1" applyBorder="1" applyAlignment="1">
      <alignment horizontal="center" wrapText="1"/>
    </xf>
    <xf numFmtId="4" fontId="25" fillId="6" borderId="34" xfId="0" applyNumberFormat="1" applyFont="1" applyFill="1" applyBorder="1" applyAlignment="1">
      <alignment horizontal="center" wrapText="1"/>
    </xf>
    <xf numFmtId="3" fontId="26" fillId="6" borderId="34" xfId="0" applyNumberFormat="1" applyFont="1" applyFill="1" applyBorder="1" applyAlignment="1">
      <alignment horizontal="center" wrapText="1"/>
    </xf>
    <xf numFmtId="3" fontId="25" fillId="6" borderId="34" xfId="0" applyNumberFormat="1" applyFont="1" applyFill="1" applyBorder="1" applyAlignment="1">
      <alignment horizontal="center" wrapText="1"/>
    </xf>
    <xf numFmtId="49" fontId="29" fillId="6" borderId="34" xfId="0" applyNumberFormat="1" applyFont="1" applyFill="1" applyBorder="1" applyAlignment="1">
      <alignment horizontal="left" wrapText="1"/>
    </xf>
    <xf numFmtId="4" fontId="26" fillId="6" borderId="34" xfId="0" applyNumberFormat="1" applyFont="1" applyFill="1" applyBorder="1" applyAlignment="1">
      <alignment horizontal="center" wrapText="1"/>
    </xf>
    <xf numFmtId="49" fontId="26" fillId="6" borderId="34" xfId="0" applyNumberFormat="1" applyFont="1" applyFill="1" applyBorder="1" applyAlignment="1">
      <alignment horizontal="center" wrapText="1"/>
    </xf>
    <xf numFmtId="3" fontId="25" fillId="0" borderId="34" xfId="0" applyNumberFormat="1" applyFont="1" applyBorder="1" applyAlignment="1">
      <alignment horizontal="center" wrapText="1"/>
    </xf>
    <xf numFmtId="0" fontId="37" fillId="6" borderId="13" xfId="33" applyNumberFormat="1" applyFont="1" applyFill="1" applyProtection="1">
      <alignment horizontal="center" vertical="center"/>
    </xf>
    <xf numFmtId="0" fontId="37" fillId="6" borderId="4" xfId="34" applyNumberFormat="1" applyFont="1" applyFill="1" applyProtection="1">
      <alignment horizontal="center" vertical="center"/>
    </xf>
    <xf numFmtId="0" fontId="37" fillId="6" borderId="4" xfId="50" applyNumberFormat="1" applyFont="1" applyFill="1" applyProtection="1">
      <alignment horizontal="center" vertical="center" shrinkToFit="1"/>
    </xf>
    <xf numFmtId="49" fontId="37" fillId="6" borderId="4" xfId="51" applyFont="1" applyFill="1" applyProtection="1">
      <alignment horizontal="center" vertical="center" shrinkToFit="1"/>
    </xf>
    <xf numFmtId="0" fontId="37" fillId="6" borderId="27" xfId="65" applyNumberFormat="1" applyFont="1" applyFill="1" applyProtection="1">
      <alignment horizontal="left" wrapText="1"/>
    </xf>
    <xf numFmtId="0" fontId="37" fillId="6" borderId="16" xfId="83" applyNumberFormat="1" applyFont="1" applyFill="1" applyProtection="1">
      <alignment horizontal="center" vertical="center" shrinkToFit="1"/>
    </xf>
    <xf numFmtId="49" fontId="37" fillId="6" borderId="17" xfId="84" applyFont="1" applyFill="1" applyProtection="1">
      <alignment horizontal="center" vertical="center"/>
    </xf>
    <xf numFmtId="0" fontId="37" fillId="6" borderId="15" xfId="85" applyNumberFormat="1" applyFont="1" applyFill="1" applyProtection="1">
      <alignment horizontal="left" wrapText="1" indent="2"/>
    </xf>
    <xf numFmtId="0" fontId="37" fillId="6" borderId="32" xfId="86" applyNumberFormat="1" applyFont="1" applyFill="1" applyProtection="1">
      <alignment horizontal="center" vertical="center" shrinkToFit="1"/>
    </xf>
    <xf numFmtId="49" fontId="37" fillId="6" borderId="13" xfId="87" applyFont="1" applyFill="1" applyProtection="1">
      <alignment horizontal="center" vertical="center"/>
    </xf>
    <xf numFmtId="0" fontId="37" fillId="6" borderId="33" xfId="90" applyNumberFormat="1" applyFont="1" applyFill="1" applyProtection="1">
      <alignment horizontal="left" wrapText="1"/>
    </xf>
    <xf numFmtId="0" fontId="37" fillId="6" borderId="18" xfId="93" applyNumberFormat="1" applyFont="1" applyFill="1" applyProtection="1">
      <alignment horizontal="left" wrapText="1" indent="2"/>
    </xf>
    <xf numFmtId="0" fontId="37" fillId="6" borderId="26" xfId="59" applyNumberFormat="1" applyFont="1" applyFill="1" applyProtection="1">
      <alignment horizontal="left" wrapText="1"/>
    </xf>
    <xf numFmtId="0" fontId="38" fillId="6" borderId="27" xfId="94" applyNumberFormat="1" applyFont="1" applyFill="1" applyProtection="1">
      <alignment wrapText="1"/>
    </xf>
    <xf numFmtId="0" fontId="38" fillId="6" borderId="27" xfId="95" applyNumberFormat="1" applyFont="1" applyFill="1" applyProtection="1"/>
    <xf numFmtId="0" fontId="39" fillId="6" borderId="27" xfId="94" applyNumberFormat="1" applyFont="1" applyFill="1" applyProtection="1">
      <alignment wrapText="1"/>
    </xf>
    <xf numFmtId="0" fontId="40" fillId="6" borderId="32" xfId="86" applyNumberFormat="1" applyFont="1" applyFill="1" applyProtection="1">
      <alignment horizontal="center" vertical="center" shrinkToFit="1"/>
    </xf>
    <xf numFmtId="49" fontId="40" fillId="6" borderId="13" xfId="87" applyFont="1" applyFill="1" applyProtection="1">
      <alignment horizontal="center" vertical="center"/>
    </xf>
    <xf numFmtId="49" fontId="37" fillId="6" borderId="13" xfId="97" applyFont="1" applyFill="1" applyProtection="1">
      <alignment horizontal="center" vertical="center" shrinkToFit="1"/>
    </xf>
    <xf numFmtId="0" fontId="1" fillId="6" borderId="11" xfId="98" applyNumberFormat="1" applyFill="1" applyProtection="1">
      <alignment horizontal="left"/>
    </xf>
    <xf numFmtId="0" fontId="1" fillId="6" borderId="31" xfId="99" applyNumberFormat="1" applyFill="1" applyProtection="1">
      <alignment horizontal="left"/>
    </xf>
    <xf numFmtId="0" fontId="3" fillId="6" borderId="31" xfId="100" applyNumberFormat="1" applyFill="1" applyProtection="1"/>
    <xf numFmtId="49" fontId="1" fillId="6" borderId="31" xfId="101" applyFill="1" applyProtection="1"/>
    <xf numFmtId="0" fontId="37" fillId="6" borderId="1" xfId="16" applyNumberFormat="1" applyFont="1" applyFill="1" applyProtection="1">
      <alignment horizontal="left"/>
    </xf>
    <xf numFmtId="0" fontId="3" fillId="6" borderId="2" xfId="102" applyFill="1" applyProtection="1">
      <alignment horizontal="center" wrapText="1"/>
      <protection locked="0"/>
    </xf>
    <xf numFmtId="49" fontId="3" fillId="6" borderId="1" xfId="103" applyFill="1" applyProtection="1">
      <alignment horizontal="left"/>
    </xf>
    <xf numFmtId="49" fontId="1" fillId="6" borderId="1" xfId="104" applyFill="1" applyProtection="1"/>
    <xf numFmtId="0" fontId="3" fillId="6" borderId="1" xfId="105" applyNumberFormat="1" applyFont="1" applyFill="1" applyProtection="1">
      <alignment horizontal="center"/>
    </xf>
    <xf numFmtId="0" fontId="9" fillId="6" borderId="11" xfId="106" applyFill="1" applyProtection="1">
      <alignment horizontal="center"/>
      <protection locked="0"/>
    </xf>
    <xf numFmtId="0" fontId="9" fillId="6" borderId="1" xfId="107" applyNumberFormat="1" applyFill="1" applyProtection="1"/>
    <xf numFmtId="49" fontId="9" fillId="6" borderId="1" xfId="108" applyFill="1" applyProtection="1"/>
    <xf numFmtId="0" fontId="1" fillId="6" borderId="1" xfId="109" applyNumberFormat="1" applyFill="1" applyProtection="1">
      <alignment horizontal="left"/>
    </xf>
    <xf numFmtId="0" fontId="1" fillId="6" borderId="1" xfId="110" applyNumberFormat="1" applyFill="1" applyProtection="1">
      <alignment horizontal="center"/>
    </xf>
    <xf numFmtId="0" fontId="7" fillId="6" borderId="1" xfId="111" applyNumberFormat="1" applyFill="1" applyProtection="1">
      <alignment horizontal="left"/>
    </xf>
    <xf numFmtId="2" fontId="19" fillId="0" borderId="34" xfId="46" applyNumberFormat="1" applyFont="1" applyBorder="1" applyAlignment="1" applyProtection="1">
      <alignment horizontal="center"/>
    </xf>
    <xf numFmtId="0" fontId="0" fillId="0" borderId="0" xfId="0" applyAlignment="1">
      <alignment vertical="center" wrapText="1"/>
    </xf>
    <xf numFmtId="0" fontId="0" fillId="0" borderId="45" xfId="0" applyBorder="1" applyAlignment="1">
      <alignment vertical="center" wrapText="1"/>
    </xf>
    <xf numFmtId="0" fontId="6" fillId="6" borderId="1" xfId="14" applyNumberFormat="1" applyFill="1" applyProtection="1"/>
    <xf numFmtId="0" fontId="32" fillId="6" borderId="1" xfId="14" applyNumberFormat="1" applyFont="1" applyFill="1" applyProtection="1"/>
    <xf numFmtId="2" fontId="41" fillId="6" borderId="34" xfId="38" applyNumberFormat="1" applyFont="1" applyFill="1" applyBorder="1" applyProtection="1">
      <alignment horizontal="center"/>
    </xf>
    <xf numFmtId="166" fontId="41" fillId="6" borderId="34" xfId="0" applyNumberFormat="1" applyFont="1" applyFill="1" applyBorder="1" applyAlignment="1">
      <alignment horizontal="center" wrapText="1"/>
    </xf>
    <xf numFmtId="49" fontId="41" fillId="6" borderId="34" xfId="0" applyNumberFormat="1" applyFont="1" applyFill="1" applyBorder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9" fillId="0" borderId="1" xfId="5" applyNumberFormat="1" applyFont="1" applyAlignment="1" applyProtection="1">
      <alignment horizontal="center"/>
    </xf>
    <xf numFmtId="0" fontId="2" fillId="0" borderId="1" xfId="2" applyNumberFormat="1" applyAlignment="1" applyProtection="1">
      <alignment horizontal="center"/>
    </xf>
    <xf numFmtId="0" fontId="7" fillId="0" borderId="20" xfId="29" applyNumberFormat="1" applyFont="1" applyBorder="1" applyProtection="1">
      <alignment horizontal="center" vertical="top" wrapText="1"/>
    </xf>
    <xf numFmtId="0" fontId="7" fillId="0" borderId="37" xfId="29" applyNumberFormat="1" applyFont="1" applyBorder="1" applyProtection="1">
      <alignment horizontal="center" vertical="top" wrapText="1"/>
    </xf>
    <xf numFmtId="0" fontId="7" fillId="0" borderId="23" xfId="29" applyNumberFormat="1" applyFont="1" applyBorder="1" applyProtection="1">
      <alignment horizontal="center" vertical="top" wrapText="1"/>
    </xf>
    <xf numFmtId="49" fontId="7" fillId="0" borderId="20" xfId="30" applyFont="1" applyBorder="1" applyProtection="1">
      <alignment horizontal="center" vertical="top" wrapText="1"/>
    </xf>
    <xf numFmtId="49" fontId="7" fillId="0" borderId="37" xfId="30" applyFont="1" applyBorder="1" applyProtection="1">
      <alignment horizontal="center" vertical="top" wrapText="1"/>
    </xf>
    <xf numFmtId="49" fontId="7" fillId="0" borderId="23" xfId="30" applyFont="1" applyBorder="1" applyProtection="1">
      <alignment horizontal="center" vertical="top" wrapText="1"/>
    </xf>
    <xf numFmtId="0" fontId="21" fillId="0" borderId="0" xfId="0" applyFont="1" applyAlignment="1" applyProtection="1">
      <protection locked="0"/>
    </xf>
    <xf numFmtId="0" fontId="20" fillId="0" borderId="1" xfId="16" applyNumberFormat="1" applyFont="1" applyAlignment="1" applyProtection="1"/>
    <xf numFmtId="0" fontId="7" fillId="0" borderId="41" xfId="29" applyNumberFormat="1" applyFont="1" applyBorder="1" applyProtection="1">
      <alignment horizontal="center" vertical="top" wrapText="1"/>
    </xf>
    <xf numFmtId="0" fontId="3" fillId="0" borderId="1" xfId="16" applyNumberFormat="1" applyProtection="1">
      <alignment horizontal="left"/>
    </xf>
    <xf numFmtId="0" fontId="29" fillId="0" borderId="0" xfId="0" applyFont="1" applyAlignment="1"/>
    <xf numFmtId="0" fontId="26" fillId="0" borderId="0" xfId="0" applyFont="1" applyAlignment="1">
      <alignment horizontal="left" vertical="top" wrapText="1"/>
    </xf>
    <xf numFmtId="0" fontId="28" fillId="0" borderId="0" xfId="0" applyFont="1"/>
    <xf numFmtId="0" fontId="26" fillId="0" borderId="0" xfId="0" applyFont="1" applyAlignment="1">
      <alignment horizontal="right" vertical="top" wrapText="1"/>
    </xf>
    <xf numFmtId="0" fontId="26" fillId="0" borderId="1" xfId="0" applyFont="1" applyBorder="1" applyAlignment="1">
      <alignment horizontal="left" vertical="top" wrapText="1"/>
    </xf>
    <xf numFmtId="0" fontId="28" fillId="0" borderId="1" xfId="0" applyFont="1" applyBorder="1"/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43" xfId="0" applyFont="1" applyBorder="1" applyAlignment="1">
      <alignment horizontal="center" vertical="top" wrapText="1"/>
    </xf>
    <xf numFmtId="0" fontId="24" fillId="0" borderId="43" xfId="0" applyFont="1" applyBorder="1" applyAlignment="1">
      <alignment horizontal="center"/>
    </xf>
    <xf numFmtId="0" fontId="9" fillId="0" borderId="1" xfId="106" applyNumberFormat="1" applyBorder="1" applyProtection="1">
      <alignment horizontal="center"/>
    </xf>
    <xf numFmtId="0" fontId="9" fillId="0" borderId="1" xfId="106" applyBorder="1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37" fillId="6" borderId="2" xfId="102" applyNumberFormat="1" applyFont="1" applyFill="1" applyProtection="1">
      <alignment horizontal="center" wrapText="1"/>
    </xf>
    <xf numFmtId="0" fontId="37" fillId="6" borderId="2" xfId="102" applyFont="1" applyFill="1" applyProtection="1">
      <alignment horizontal="center" wrapText="1"/>
      <protection locked="0"/>
    </xf>
    <xf numFmtId="0" fontId="3" fillId="6" borderId="11" xfId="106" applyNumberFormat="1" applyFont="1" applyFill="1" applyProtection="1">
      <alignment horizontal="center"/>
    </xf>
    <xf numFmtId="0" fontId="3" fillId="6" borderId="11" xfId="106" applyFont="1" applyFill="1" applyProtection="1">
      <alignment horizontal="center"/>
      <protection locked="0"/>
    </xf>
    <xf numFmtId="0" fontId="37" fillId="0" borderId="2" xfId="3" applyNumberFormat="1" applyFont="1" applyProtection="1">
      <alignment horizontal="center"/>
    </xf>
    <xf numFmtId="0" fontId="37" fillId="0" borderId="2" xfId="3" applyFont="1" applyProtection="1">
      <alignment horizontal="center"/>
      <protection locked="0"/>
    </xf>
    <xf numFmtId="0" fontId="3" fillId="0" borderId="11" xfId="106" applyNumberFormat="1" applyFont="1" applyProtection="1">
      <alignment horizontal="center"/>
    </xf>
    <xf numFmtId="0" fontId="3" fillId="0" borderId="11" xfId="106" applyFont="1" applyProtection="1">
      <alignment horizontal="center"/>
      <protection locked="0"/>
    </xf>
    <xf numFmtId="0" fontId="3" fillId="0" borderId="1" xfId="102" applyNumberFormat="1" applyBorder="1" applyProtection="1">
      <alignment horizontal="center" wrapText="1"/>
    </xf>
    <xf numFmtId="0" fontId="3" fillId="0" borderId="1" xfId="102" applyBorder="1" applyProtection="1">
      <alignment horizontal="center" wrapText="1"/>
      <protection locked="0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37" fillId="6" borderId="13" xfId="29" applyNumberFormat="1" applyFont="1" applyFill="1" applyProtection="1">
      <alignment horizontal="center" vertical="top" wrapText="1"/>
    </xf>
    <xf numFmtId="0" fontId="37" fillId="6" borderId="13" xfId="29" applyFont="1" applyFill="1" applyProtection="1">
      <alignment horizontal="center" vertical="top" wrapText="1"/>
      <protection locked="0"/>
    </xf>
    <xf numFmtId="0" fontId="37" fillId="6" borderId="20" xfId="29" applyNumberFormat="1" applyFont="1" applyFill="1" applyBorder="1" applyAlignment="1" applyProtection="1">
      <alignment horizontal="center" vertical="top" wrapText="1"/>
    </xf>
    <xf numFmtId="0" fontId="37" fillId="6" borderId="37" xfId="29" applyNumberFormat="1" applyFont="1" applyFill="1" applyBorder="1" applyAlignment="1" applyProtection="1">
      <alignment horizontal="center" vertical="top" wrapText="1"/>
    </xf>
    <xf numFmtId="0" fontId="37" fillId="6" borderId="23" xfId="29" applyNumberFormat="1" applyFont="1" applyFill="1" applyBorder="1" applyAlignment="1" applyProtection="1">
      <alignment horizontal="center" vertical="top" wrapText="1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topLeftCell="A86" zoomScale="75" zoomScaleNormal="75" workbookViewId="0">
      <selection activeCell="A2" sqref="A2:G106"/>
    </sheetView>
  </sheetViews>
  <sheetFormatPr defaultRowHeight="15" x14ac:dyDescent="0.25"/>
  <cols>
    <col min="1" max="1" width="9.140625" style="1"/>
    <col min="2" max="2" width="27.7109375" style="1" customWidth="1"/>
    <col min="3" max="3" width="47" style="1" customWidth="1"/>
    <col min="4" max="4" width="18" style="1" customWidth="1"/>
    <col min="5" max="5" width="17.140625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0.75" customHeight="1" x14ac:dyDescent="0.25">
      <c r="C1" s="2"/>
      <c r="D1" s="2"/>
      <c r="E1" s="2"/>
      <c r="F1" s="2"/>
      <c r="G1" s="2"/>
      <c r="H1" s="2"/>
    </row>
    <row r="2" spans="1:8" ht="14.1" customHeight="1" x14ac:dyDescent="0.25">
      <c r="C2" s="248" t="s">
        <v>117</v>
      </c>
      <c r="D2" s="248"/>
      <c r="E2" s="248"/>
      <c r="F2" s="248"/>
      <c r="G2" s="28"/>
      <c r="H2" s="3"/>
    </row>
    <row r="3" spans="1:8" ht="14.1" customHeight="1" x14ac:dyDescent="0.25">
      <c r="C3" s="247" t="s">
        <v>566</v>
      </c>
      <c r="D3" s="247"/>
      <c r="E3" s="247"/>
      <c r="F3" s="25"/>
      <c r="G3" s="29"/>
    </row>
    <row r="4" spans="1:8" ht="13.5" hidden="1" customHeight="1" x14ac:dyDescent="0.25">
      <c r="C4" s="2"/>
      <c r="D4" s="2"/>
      <c r="E4" s="2"/>
      <c r="F4" s="26"/>
      <c r="G4" s="30"/>
    </row>
    <row r="5" spans="1:8" ht="13.5" hidden="1" customHeight="1" x14ac:dyDescent="0.25">
      <c r="C5" s="4"/>
      <c r="D5" s="4"/>
      <c r="E5" s="4"/>
      <c r="F5" s="26"/>
      <c r="G5" s="30"/>
    </row>
    <row r="6" spans="1:8" ht="16.5" customHeight="1" x14ac:dyDescent="0.25">
      <c r="A6" s="258" t="s">
        <v>118</v>
      </c>
      <c r="B6" s="258"/>
      <c r="C6" s="256" t="s">
        <v>528</v>
      </c>
      <c r="D6" s="256"/>
      <c r="E6" s="256"/>
      <c r="F6" s="256"/>
      <c r="G6" s="65"/>
    </row>
    <row r="7" spans="1:8" ht="14.1" customHeight="1" x14ac:dyDescent="0.25">
      <c r="A7" s="258" t="s">
        <v>0</v>
      </c>
      <c r="B7" s="258"/>
      <c r="C7" s="6"/>
      <c r="D7" s="6"/>
      <c r="E7" s="7"/>
      <c r="F7" s="27"/>
      <c r="G7" s="30"/>
    </row>
    <row r="8" spans="1:8" ht="12.95" customHeight="1" x14ac:dyDescent="0.25">
      <c r="A8" s="249" t="s">
        <v>2</v>
      </c>
      <c r="B8" s="249" t="s">
        <v>3</v>
      </c>
      <c r="C8" s="249" t="s">
        <v>1</v>
      </c>
      <c r="D8" s="249" t="s">
        <v>119</v>
      </c>
      <c r="E8" s="252" t="s">
        <v>135</v>
      </c>
      <c r="F8" s="249" t="s">
        <v>120</v>
      </c>
      <c r="G8" s="252" t="s">
        <v>121</v>
      </c>
      <c r="H8" s="8"/>
    </row>
    <row r="9" spans="1:8" ht="12" customHeight="1" x14ac:dyDescent="0.25">
      <c r="A9" s="250"/>
      <c r="B9" s="250"/>
      <c r="C9" s="250"/>
      <c r="D9" s="250"/>
      <c r="E9" s="253"/>
      <c r="F9" s="250"/>
      <c r="G9" s="253"/>
      <c r="H9" s="9"/>
    </row>
    <row r="10" spans="1:8" ht="14.25" customHeight="1" x14ac:dyDescent="0.25">
      <c r="A10" s="257"/>
      <c r="B10" s="251"/>
      <c r="C10" s="251"/>
      <c r="D10" s="251"/>
      <c r="E10" s="254"/>
      <c r="F10" s="251"/>
      <c r="G10" s="254"/>
      <c r="H10" s="9"/>
    </row>
    <row r="11" spans="1:8" ht="14.25" customHeight="1" x14ac:dyDescent="0.25">
      <c r="A11" s="32">
        <v>1</v>
      </c>
      <c r="B11" s="34">
        <v>2</v>
      </c>
      <c r="C11" s="31">
        <v>3</v>
      </c>
      <c r="D11" s="34">
        <v>4</v>
      </c>
      <c r="E11" s="35" t="s">
        <v>6</v>
      </c>
      <c r="F11" s="35" t="s">
        <v>7</v>
      </c>
      <c r="G11" s="35" t="s">
        <v>122</v>
      </c>
      <c r="H11" s="9"/>
    </row>
    <row r="12" spans="1:8" ht="15.75" customHeight="1" x14ac:dyDescent="0.25">
      <c r="A12" s="120" t="s">
        <v>9</v>
      </c>
      <c r="B12" s="121" t="s">
        <v>10</v>
      </c>
      <c r="C12" s="122" t="s">
        <v>8</v>
      </c>
      <c r="D12" s="42">
        <f>D14+D71</f>
        <v>11032979</v>
      </c>
      <c r="E12" s="42">
        <f>E14+E71</f>
        <v>13780979</v>
      </c>
      <c r="F12" s="42">
        <f>F14+F71</f>
        <v>1340916.27</v>
      </c>
      <c r="G12" s="42">
        <f>G14+G71+G100</f>
        <v>2978723.34</v>
      </c>
      <c r="H12" s="33"/>
    </row>
    <row r="13" spans="1:8" ht="15" hidden="1" customHeight="1" x14ac:dyDescent="0.25">
      <c r="A13" s="123"/>
      <c r="B13" s="124"/>
      <c r="C13" s="125" t="s">
        <v>11</v>
      </c>
      <c r="D13" s="43"/>
      <c r="E13" s="44"/>
      <c r="F13" s="44"/>
      <c r="G13" s="44"/>
      <c r="H13" s="33"/>
    </row>
    <row r="14" spans="1:8" ht="30" x14ac:dyDescent="0.25">
      <c r="A14" s="126" t="s">
        <v>9</v>
      </c>
      <c r="B14" s="127" t="s">
        <v>13</v>
      </c>
      <c r="C14" s="128" t="s">
        <v>12</v>
      </c>
      <c r="D14" s="45">
        <f>D15+D23+D26+D38+D52+D61+D66+D35+D45</f>
        <v>0</v>
      </c>
      <c r="E14" s="45">
        <f>E15+E23+E26+E35+E45+E61+E38</f>
        <v>2585000</v>
      </c>
      <c r="F14" s="45">
        <v>0</v>
      </c>
      <c r="G14" s="45">
        <f>G15+G23+G26+G35+G45+G61</f>
        <v>1597366.9499999997</v>
      </c>
      <c r="H14" s="33"/>
    </row>
    <row r="15" spans="1:8" ht="18" x14ac:dyDescent="0.25">
      <c r="A15" s="129" t="s">
        <v>9</v>
      </c>
      <c r="B15" s="130" t="s">
        <v>15</v>
      </c>
      <c r="C15" s="131" t="s">
        <v>14</v>
      </c>
      <c r="D15" s="46">
        <f>D16</f>
        <v>0</v>
      </c>
      <c r="E15" s="46">
        <f>E16</f>
        <v>112000</v>
      </c>
      <c r="F15" s="46">
        <f>F16</f>
        <v>0</v>
      </c>
      <c r="G15" s="46">
        <f>G16</f>
        <v>9872.91</v>
      </c>
      <c r="H15" s="33"/>
    </row>
    <row r="16" spans="1:8" ht="18" x14ac:dyDescent="0.25">
      <c r="A16" s="132" t="s">
        <v>9</v>
      </c>
      <c r="B16" s="133" t="s">
        <v>17</v>
      </c>
      <c r="C16" s="134" t="s">
        <v>16</v>
      </c>
      <c r="D16" s="47">
        <f>D17+D18+D19</f>
        <v>0</v>
      </c>
      <c r="E16" s="47">
        <f>E17+E18+E19+E20</f>
        <v>112000</v>
      </c>
      <c r="F16" s="47">
        <f>F17+F18+F19</f>
        <v>0</v>
      </c>
      <c r="G16" s="47">
        <f>G17+G18+G19+G20+G21+G22</f>
        <v>9872.91</v>
      </c>
      <c r="H16" s="33"/>
    </row>
    <row r="17" spans="1:9" ht="100.5" x14ac:dyDescent="0.25">
      <c r="A17" s="135" t="s">
        <v>9</v>
      </c>
      <c r="B17" s="136" t="s">
        <v>19</v>
      </c>
      <c r="C17" s="137" t="s">
        <v>18</v>
      </c>
      <c r="D17" s="48"/>
      <c r="E17" s="48">
        <v>107000</v>
      </c>
      <c r="F17" s="48"/>
      <c r="G17" s="51">
        <v>9872.91</v>
      </c>
      <c r="H17" s="61"/>
      <c r="I17" s="62"/>
    </row>
    <row r="18" spans="1:9" ht="140.25" customHeight="1" x14ac:dyDescent="0.25">
      <c r="A18" s="135" t="s">
        <v>9</v>
      </c>
      <c r="B18" s="136" t="s">
        <v>529</v>
      </c>
      <c r="C18" s="137" t="s">
        <v>551</v>
      </c>
      <c r="D18" s="48"/>
      <c r="E18" s="49"/>
      <c r="F18" s="49"/>
      <c r="G18" s="63"/>
      <c r="H18" s="61"/>
      <c r="I18" s="62"/>
    </row>
    <row r="19" spans="1:9" ht="57.75" x14ac:dyDescent="0.25">
      <c r="A19" s="135" t="s">
        <v>9</v>
      </c>
      <c r="B19" s="127" t="s">
        <v>204</v>
      </c>
      <c r="C19" s="137" t="s">
        <v>21</v>
      </c>
      <c r="D19" s="48"/>
      <c r="E19" s="50">
        <v>5000</v>
      </c>
      <c r="F19" s="49"/>
      <c r="G19" s="63"/>
      <c r="H19" s="61"/>
      <c r="I19" s="62"/>
    </row>
    <row r="20" spans="1:9" ht="57.75" x14ac:dyDescent="0.25">
      <c r="A20" s="135" t="s">
        <v>9</v>
      </c>
      <c r="B20" s="127" t="s">
        <v>203</v>
      </c>
      <c r="C20" s="137" t="s">
        <v>21</v>
      </c>
      <c r="D20" s="48"/>
      <c r="E20" s="49"/>
      <c r="F20" s="49"/>
      <c r="G20" s="63"/>
      <c r="H20" s="61"/>
      <c r="I20" s="62"/>
    </row>
    <row r="21" spans="1:9" ht="105" x14ac:dyDescent="0.25">
      <c r="A21" s="135" t="s">
        <v>9</v>
      </c>
      <c r="B21" s="127" t="s">
        <v>549</v>
      </c>
      <c r="C21" s="239" t="s">
        <v>552</v>
      </c>
      <c r="D21" s="48"/>
      <c r="E21" s="49"/>
      <c r="F21" s="49"/>
      <c r="G21" s="63"/>
      <c r="H21" s="61"/>
      <c r="I21" s="62"/>
    </row>
    <row r="22" spans="1:9" ht="105" x14ac:dyDescent="0.25">
      <c r="A22" s="135" t="s">
        <v>9</v>
      </c>
      <c r="B22" s="127" t="s">
        <v>550</v>
      </c>
      <c r="C22" s="238" t="s">
        <v>553</v>
      </c>
      <c r="D22" s="48"/>
      <c r="E22" s="49"/>
      <c r="F22" s="49"/>
      <c r="G22" s="63"/>
      <c r="H22" s="61"/>
      <c r="I22" s="62"/>
    </row>
    <row r="23" spans="1:9" ht="18" x14ac:dyDescent="0.25">
      <c r="A23" s="129" t="s">
        <v>9</v>
      </c>
      <c r="B23" s="130" t="s">
        <v>23</v>
      </c>
      <c r="C23" s="131" t="s">
        <v>22</v>
      </c>
      <c r="D23" s="46">
        <f t="shared" ref="D23:G24" si="0">D24</f>
        <v>0</v>
      </c>
      <c r="E23" s="46">
        <f t="shared" si="0"/>
        <v>716000</v>
      </c>
      <c r="F23" s="46">
        <f t="shared" si="0"/>
        <v>0</v>
      </c>
      <c r="G23" s="64">
        <f t="shared" si="0"/>
        <v>1149922.47</v>
      </c>
      <c r="H23" s="61"/>
      <c r="I23" s="62"/>
    </row>
    <row r="24" spans="1:9" ht="18" x14ac:dyDescent="0.25">
      <c r="A24" s="132" t="s">
        <v>9</v>
      </c>
      <c r="B24" s="133" t="s">
        <v>25</v>
      </c>
      <c r="C24" s="134" t="s">
        <v>24</v>
      </c>
      <c r="D24" s="47">
        <f t="shared" si="0"/>
        <v>0</v>
      </c>
      <c r="E24" s="47">
        <f t="shared" si="0"/>
        <v>716000</v>
      </c>
      <c r="F24" s="47">
        <f t="shared" si="0"/>
        <v>0</v>
      </c>
      <c r="G24" s="51">
        <f t="shared" si="0"/>
        <v>1149922.47</v>
      </c>
      <c r="H24" s="61"/>
      <c r="I24" s="62"/>
    </row>
    <row r="25" spans="1:9" ht="18" x14ac:dyDescent="0.25">
      <c r="A25" s="135" t="s">
        <v>9</v>
      </c>
      <c r="B25" s="136" t="s">
        <v>26</v>
      </c>
      <c r="C25" s="137" t="s">
        <v>24</v>
      </c>
      <c r="D25" s="48"/>
      <c r="E25" s="48">
        <v>716000</v>
      </c>
      <c r="F25" s="48"/>
      <c r="G25" s="51">
        <v>1149922.47</v>
      </c>
      <c r="H25" s="61"/>
      <c r="I25" s="62"/>
    </row>
    <row r="26" spans="1:9" ht="18" x14ac:dyDescent="0.25">
      <c r="A26" s="129" t="s">
        <v>9</v>
      </c>
      <c r="B26" s="130" t="s">
        <v>28</v>
      </c>
      <c r="C26" s="131" t="s">
        <v>27</v>
      </c>
      <c r="D26" s="46">
        <f>D27+D29</f>
        <v>0</v>
      </c>
      <c r="E26" s="46">
        <f>E27+E29</f>
        <v>1757000</v>
      </c>
      <c r="F26" s="46">
        <f>F27+F29</f>
        <v>0</v>
      </c>
      <c r="G26" s="64">
        <f>G27+G29</f>
        <v>437571.56999999995</v>
      </c>
      <c r="H26" s="61"/>
      <c r="I26" s="62"/>
    </row>
    <row r="27" spans="1:9" ht="18" x14ac:dyDescent="0.25">
      <c r="A27" s="138" t="s">
        <v>9</v>
      </c>
      <c r="B27" s="133" t="s">
        <v>30</v>
      </c>
      <c r="C27" s="139" t="s">
        <v>29</v>
      </c>
      <c r="D27" s="47">
        <f>D28</f>
        <v>0</v>
      </c>
      <c r="E27" s="47">
        <f>E28</f>
        <v>228000</v>
      </c>
      <c r="F27" s="47">
        <f>F28</f>
        <v>0</v>
      </c>
      <c r="G27" s="51">
        <f>G28</f>
        <v>26313.73</v>
      </c>
      <c r="H27" s="61"/>
      <c r="I27" s="62"/>
    </row>
    <row r="28" spans="1:9" ht="57.75" x14ac:dyDescent="0.25">
      <c r="A28" s="135" t="s">
        <v>9</v>
      </c>
      <c r="B28" s="136" t="s">
        <v>32</v>
      </c>
      <c r="C28" s="137" t="s">
        <v>31</v>
      </c>
      <c r="D28" s="48"/>
      <c r="E28" s="48">
        <v>228000</v>
      </c>
      <c r="F28" s="48"/>
      <c r="G28" s="51">
        <v>26313.73</v>
      </c>
      <c r="H28" s="61"/>
      <c r="I28" s="62"/>
    </row>
    <row r="29" spans="1:9" ht="18" x14ac:dyDescent="0.25">
      <c r="A29" s="138" t="s">
        <v>9</v>
      </c>
      <c r="B29" s="133" t="s">
        <v>34</v>
      </c>
      <c r="C29" s="139" t="s">
        <v>33</v>
      </c>
      <c r="D29" s="47">
        <f>D30+D32</f>
        <v>0</v>
      </c>
      <c r="E29" s="47">
        <f>E30+E32</f>
        <v>1529000</v>
      </c>
      <c r="F29" s="47">
        <f>F30+F32</f>
        <v>0</v>
      </c>
      <c r="G29" s="51">
        <f>G32+G30</f>
        <v>411257.83999999997</v>
      </c>
      <c r="H29" s="61"/>
      <c r="I29" s="62"/>
    </row>
    <row r="30" spans="1:9" ht="18" x14ac:dyDescent="0.25">
      <c r="A30" s="135" t="s">
        <v>9</v>
      </c>
      <c r="B30" s="136" t="s">
        <v>36</v>
      </c>
      <c r="C30" s="137" t="s">
        <v>35</v>
      </c>
      <c r="D30" s="48">
        <f>D31</f>
        <v>0</v>
      </c>
      <c r="E30" s="48">
        <f>E31</f>
        <v>412000</v>
      </c>
      <c r="F30" s="48">
        <f>F31</f>
        <v>0</v>
      </c>
      <c r="G30" s="48">
        <f>G31</f>
        <v>330767.75</v>
      </c>
      <c r="H30" s="33"/>
    </row>
    <row r="31" spans="1:9" ht="39" customHeight="1" x14ac:dyDescent="0.25">
      <c r="A31" s="135" t="s">
        <v>9</v>
      </c>
      <c r="B31" s="136" t="s">
        <v>38</v>
      </c>
      <c r="C31" s="137" t="s">
        <v>37</v>
      </c>
      <c r="D31" s="48"/>
      <c r="E31" s="48">
        <v>412000</v>
      </c>
      <c r="F31" s="48"/>
      <c r="G31" s="48">
        <v>330767.75</v>
      </c>
      <c r="H31" s="33"/>
    </row>
    <row r="32" spans="1:9" ht="21" customHeight="1" x14ac:dyDescent="0.25">
      <c r="A32" s="135" t="s">
        <v>9</v>
      </c>
      <c r="B32" s="136" t="s">
        <v>40</v>
      </c>
      <c r="C32" s="137" t="s">
        <v>39</v>
      </c>
      <c r="D32" s="48">
        <f>D33</f>
        <v>0</v>
      </c>
      <c r="E32" s="48">
        <f>E33</f>
        <v>1117000</v>
      </c>
      <c r="F32" s="48">
        <f>F33</f>
        <v>0</v>
      </c>
      <c r="G32" s="48">
        <f>G33</f>
        <v>80490.09</v>
      </c>
      <c r="H32" s="33"/>
    </row>
    <row r="33" spans="1:8" ht="25.5" customHeight="1" x14ac:dyDescent="0.25">
      <c r="A33" s="135" t="s">
        <v>9</v>
      </c>
      <c r="B33" s="136" t="s">
        <v>42</v>
      </c>
      <c r="C33" s="137" t="s">
        <v>41</v>
      </c>
      <c r="D33" s="48"/>
      <c r="E33" s="50">
        <f>E34</f>
        <v>1117000</v>
      </c>
      <c r="F33" s="49"/>
      <c r="G33" s="50">
        <f>G34</f>
        <v>80490.09</v>
      </c>
      <c r="H33" s="33"/>
    </row>
    <row r="34" spans="1:8" ht="25.5" customHeight="1" x14ac:dyDescent="0.25">
      <c r="A34" s="135" t="s">
        <v>9</v>
      </c>
      <c r="B34" s="136" t="s">
        <v>205</v>
      </c>
      <c r="C34" s="137" t="s">
        <v>41</v>
      </c>
      <c r="D34" s="48"/>
      <c r="E34" s="50">
        <v>1117000</v>
      </c>
      <c r="F34" s="49"/>
      <c r="G34" s="50">
        <v>80490.09</v>
      </c>
      <c r="H34" s="40"/>
    </row>
    <row r="35" spans="1:8" ht="18" x14ac:dyDescent="0.25">
      <c r="A35" s="140" t="s">
        <v>9</v>
      </c>
      <c r="B35" s="141" t="s">
        <v>136</v>
      </c>
      <c r="C35" s="142" t="s">
        <v>137</v>
      </c>
      <c r="D35" s="46">
        <f t="shared" ref="D35:G36" si="1">D36</f>
        <v>0</v>
      </c>
      <c r="E35" s="46">
        <f t="shared" si="1"/>
        <v>0</v>
      </c>
      <c r="F35" s="46" t="str">
        <f t="shared" si="1"/>
        <v xml:space="preserve">                           </v>
      </c>
      <c r="G35" s="46"/>
      <c r="H35" s="33"/>
    </row>
    <row r="36" spans="1:8" ht="31.5" customHeight="1" x14ac:dyDescent="0.25">
      <c r="A36" s="143" t="s">
        <v>9</v>
      </c>
      <c r="B36" s="144" t="s">
        <v>138</v>
      </c>
      <c r="C36" s="145" t="s">
        <v>139</v>
      </c>
      <c r="D36" s="47">
        <f t="shared" si="1"/>
        <v>0</v>
      </c>
      <c r="E36" s="47">
        <f t="shared" si="1"/>
        <v>0</v>
      </c>
      <c r="F36" s="47" t="str">
        <f t="shared" si="1"/>
        <v xml:space="preserve">                           </v>
      </c>
      <c r="G36" s="47">
        <f t="shared" si="1"/>
        <v>0</v>
      </c>
      <c r="H36" s="33"/>
    </row>
    <row r="37" spans="1:8" ht="99.75" customHeight="1" x14ac:dyDescent="0.25">
      <c r="A37" s="146" t="s">
        <v>9</v>
      </c>
      <c r="B37" s="147" t="s">
        <v>140</v>
      </c>
      <c r="C37" s="148" t="s">
        <v>141</v>
      </c>
      <c r="D37" s="48"/>
      <c r="E37" s="50"/>
      <c r="F37" s="49" t="s">
        <v>180</v>
      </c>
      <c r="G37" s="50"/>
      <c r="H37" s="33"/>
    </row>
    <row r="38" spans="1:8" ht="60" x14ac:dyDescent="0.25">
      <c r="A38" s="129" t="s">
        <v>9</v>
      </c>
      <c r="B38" s="130" t="s">
        <v>44</v>
      </c>
      <c r="C38" s="131" t="s">
        <v>43</v>
      </c>
      <c r="D38" s="46">
        <f>D42+D39</f>
        <v>0</v>
      </c>
      <c r="E38" s="46">
        <f>E42+E39</f>
        <v>0</v>
      </c>
      <c r="F38" s="46">
        <f>F42+F39</f>
        <v>0</v>
      </c>
      <c r="G38" s="46">
        <f>G42+G39</f>
        <v>0</v>
      </c>
      <c r="H38" s="33"/>
    </row>
    <row r="39" spans="1:8" ht="68.25" customHeight="1" x14ac:dyDescent="0.25">
      <c r="A39" s="149" t="s">
        <v>9</v>
      </c>
      <c r="B39" s="144" t="s">
        <v>142</v>
      </c>
      <c r="C39" s="150" t="s">
        <v>143</v>
      </c>
      <c r="D39" s="47">
        <f t="shared" ref="D39:G40" si="2">D40</f>
        <v>0</v>
      </c>
      <c r="E39" s="47">
        <f t="shared" si="2"/>
        <v>0</v>
      </c>
      <c r="F39" s="47">
        <f t="shared" si="2"/>
        <v>0</v>
      </c>
      <c r="G39" s="47">
        <f t="shared" si="2"/>
        <v>0</v>
      </c>
      <c r="H39" s="36"/>
    </row>
    <row r="40" spans="1:8" ht="128.25" customHeight="1" x14ac:dyDescent="0.25">
      <c r="A40" s="146" t="s">
        <v>9</v>
      </c>
      <c r="B40" s="147" t="s">
        <v>144</v>
      </c>
      <c r="C40" s="148" t="s">
        <v>145</v>
      </c>
      <c r="D40" s="48">
        <f t="shared" si="2"/>
        <v>0</v>
      </c>
      <c r="E40" s="48">
        <f t="shared" si="2"/>
        <v>0</v>
      </c>
      <c r="F40" s="48">
        <f t="shared" si="2"/>
        <v>0</v>
      </c>
      <c r="G40" s="48">
        <f t="shared" si="2"/>
        <v>0</v>
      </c>
      <c r="H40" s="36"/>
    </row>
    <row r="41" spans="1:8" ht="103.5" customHeight="1" x14ac:dyDescent="0.25">
      <c r="A41" s="151" t="s">
        <v>9</v>
      </c>
      <c r="B41" s="147" t="s">
        <v>146</v>
      </c>
      <c r="C41" s="148" t="s">
        <v>147</v>
      </c>
      <c r="D41" s="45"/>
      <c r="E41" s="45"/>
      <c r="F41" s="45"/>
      <c r="G41" s="45"/>
      <c r="H41" s="36"/>
    </row>
    <row r="42" spans="1:8" ht="111" customHeight="1" x14ac:dyDescent="0.25">
      <c r="A42" s="138" t="s">
        <v>9</v>
      </c>
      <c r="B42" s="133" t="s">
        <v>46</v>
      </c>
      <c r="C42" s="139" t="s">
        <v>45</v>
      </c>
      <c r="D42" s="47">
        <f t="shared" ref="D42:G43" si="3">D43</f>
        <v>0</v>
      </c>
      <c r="E42" s="47">
        <f t="shared" si="3"/>
        <v>0</v>
      </c>
      <c r="F42" s="47">
        <f t="shared" si="3"/>
        <v>0</v>
      </c>
      <c r="G42" s="47">
        <f t="shared" si="3"/>
        <v>0</v>
      </c>
      <c r="H42" s="33"/>
    </row>
    <row r="43" spans="1:8" ht="125.25" customHeight="1" x14ac:dyDescent="0.25">
      <c r="A43" s="135" t="s">
        <v>9</v>
      </c>
      <c r="B43" s="136" t="s">
        <v>48</v>
      </c>
      <c r="C43" s="137" t="s">
        <v>47</v>
      </c>
      <c r="D43" s="48">
        <f t="shared" si="3"/>
        <v>0</v>
      </c>
      <c r="E43" s="48">
        <f t="shared" si="3"/>
        <v>0</v>
      </c>
      <c r="F43" s="48">
        <f t="shared" si="3"/>
        <v>0</v>
      </c>
      <c r="G43" s="48">
        <f t="shared" si="3"/>
        <v>0</v>
      </c>
      <c r="H43" s="33"/>
    </row>
    <row r="44" spans="1:8" ht="100.5" customHeight="1" x14ac:dyDescent="0.25">
      <c r="A44" s="135" t="s">
        <v>9</v>
      </c>
      <c r="B44" s="136" t="s">
        <v>50</v>
      </c>
      <c r="C44" s="137" t="s">
        <v>49</v>
      </c>
      <c r="D44" s="48"/>
      <c r="E44" s="50"/>
      <c r="F44" s="49"/>
      <c r="G44" s="49"/>
      <c r="H44" s="33"/>
    </row>
    <row r="45" spans="1:8" ht="45" x14ac:dyDescent="0.25">
      <c r="A45" s="140" t="s">
        <v>9</v>
      </c>
      <c r="B45" s="141" t="s">
        <v>148</v>
      </c>
      <c r="C45" s="142" t="s">
        <v>149</v>
      </c>
      <c r="D45" s="46">
        <f>D46+D49</f>
        <v>0</v>
      </c>
      <c r="E45" s="46">
        <f>E46+E49</f>
        <v>0</v>
      </c>
      <c r="F45" s="46">
        <f>F46+F49</f>
        <v>0</v>
      </c>
      <c r="G45" s="46">
        <f>G46+G49</f>
        <v>0</v>
      </c>
      <c r="H45" s="37"/>
    </row>
    <row r="46" spans="1:8" ht="18" x14ac:dyDescent="0.25">
      <c r="A46" s="143" t="s">
        <v>9</v>
      </c>
      <c r="B46" s="144" t="s">
        <v>150</v>
      </c>
      <c r="C46" s="145" t="s">
        <v>151</v>
      </c>
      <c r="D46" s="47">
        <f t="shared" ref="D46:G47" si="4">D47</f>
        <v>0</v>
      </c>
      <c r="E46" s="47">
        <f t="shared" si="4"/>
        <v>0</v>
      </c>
      <c r="F46" s="47">
        <f t="shared" si="4"/>
        <v>0</v>
      </c>
      <c r="G46" s="47">
        <f t="shared" si="4"/>
        <v>0</v>
      </c>
      <c r="H46" s="37"/>
    </row>
    <row r="47" spans="1:8" ht="29.25" x14ac:dyDescent="0.25">
      <c r="A47" s="146" t="s">
        <v>9</v>
      </c>
      <c r="B47" s="147" t="s">
        <v>152</v>
      </c>
      <c r="C47" s="148" t="s">
        <v>153</v>
      </c>
      <c r="D47" s="48">
        <f t="shared" si="4"/>
        <v>0</v>
      </c>
      <c r="E47" s="48">
        <f t="shared" si="4"/>
        <v>0</v>
      </c>
      <c r="F47" s="48">
        <f t="shared" si="4"/>
        <v>0</v>
      </c>
      <c r="G47" s="48">
        <f t="shared" si="4"/>
        <v>0</v>
      </c>
      <c r="H47" s="37"/>
    </row>
    <row r="48" spans="1:8" ht="43.5" x14ac:dyDescent="0.25">
      <c r="A48" s="146" t="s">
        <v>9</v>
      </c>
      <c r="B48" s="147" t="s">
        <v>154</v>
      </c>
      <c r="C48" s="148" t="s">
        <v>155</v>
      </c>
      <c r="D48" s="48"/>
      <c r="E48" s="50"/>
      <c r="F48" s="49"/>
      <c r="G48" s="50"/>
      <c r="H48" s="37"/>
    </row>
    <row r="49" spans="1:8" ht="18" x14ac:dyDescent="0.25">
      <c r="A49" s="143" t="s">
        <v>9</v>
      </c>
      <c r="B49" s="144" t="s">
        <v>156</v>
      </c>
      <c r="C49" s="145" t="s">
        <v>157</v>
      </c>
      <c r="D49" s="47">
        <f t="shared" ref="D49:G49" si="5">D50</f>
        <v>0</v>
      </c>
      <c r="E49" s="47">
        <f t="shared" si="5"/>
        <v>0</v>
      </c>
      <c r="F49" s="47">
        <f t="shared" si="5"/>
        <v>0</v>
      </c>
      <c r="G49" s="47">
        <f t="shared" si="5"/>
        <v>0</v>
      </c>
      <c r="H49" s="38"/>
    </row>
    <row r="50" spans="1:8" ht="29.25" x14ac:dyDescent="0.25">
      <c r="A50" s="146" t="s">
        <v>9</v>
      </c>
      <c r="B50" s="147" t="s">
        <v>158</v>
      </c>
      <c r="C50" s="148" t="s">
        <v>159</v>
      </c>
      <c r="D50" s="48">
        <f>D51</f>
        <v>0</v>
      </c>
      <c r="E50" s="48"/>
      <c r="F50" s="48">
        <f>F51</f>
        <v>0</v>
      </c>
      <c r="G50" s="48">
        <f>G51</f>
        <v>0</v>
      </c>
      <c r="H50" s="38"/>
    </row>
    <row r="51" spans="1:8" ht="29.25" x14ac:dyDescent="0.25">
      <c r="A51" s="146" t="s">
        <v>9</v>
      </c>
      <c r="B51" s="147" t="s">
        <v>160</v>
      </c>
      <c r="C51" s="148" t="s">
        <v>161</v>
      </c>
      <c r="D51" s="48"/>
      <c r="E51" s="50"/>
      <c r="F51" s="49"/>
      <c r="G51" s="49"/>
      <c r="H51" s="38"/>
    </row>
    <row r="52" spans="1:8" ht="45" x14ac:dyDescent="0.25">
      <c r="A52" s="129" t="s">
        <v>9</v>
      </c>
      <c r="B52" s="130" t="s">
        <v>52</v>
      </c>
      <c r="C52" s="131" t="s">
        <v>51</v>
      </c>
      <c r="D52" s="46">
        <f>D53+D58</f>
        <v>0</v>
      </c>
      <c r="E52" s="46">
        <f>E53+E58</f>
        <v>0</v>
      </c>
      <c r="F52" s="46">
        <f>F53+F58</f>
        <v>0</v>
      </c>
      <c r="G52" s="46">
        <f>G53+G58</f>
        <v>0</v>
      </c>
      <c r="H52" s="33"/>
    </row>
    <row r="53" spans="1:8" ht="132" customHeight="1" x14ac:dyDescent="0.25">
      <c r="A53" s="138" t="s">
        <v>9</v>
      </c>
      <c r="B53" s="133" t="s">
        <v>54</v>
      </c>
      <c r="C53" s="139" t="s">
        <v>53</v>
      </c>
      <c r="D53" s="47">
        <f>D56+D54</f>
        <v>0</v>
      </c>
      <c r="E53" s="47">
        <f>E56+E54</f>
        <v>0</v>
      </c>
      <c r="F53" s="47">
        <f>F56+F54</f>
        <v>0</v>
      </c>
      <c r="G53" s="47">
        <f>G56+G54</f>
        <v>0</v>
      </c>
      <c r="H53" s="33"/>
    </row>
    <row r="54" spans="1:8" ht="126" customHeight="1" x14ac:dyDescent="0.25">
      <c r="A54" s="146" t="s">
        <v>9</v>
      </c>
      <c r="B54" s="147" t="s">
        <v>176</v>
      </c>
      <c r="C54" s="152" t="s">
        <v>174</v>
      </c>
      <c r="D54" s="51">
        <f>D55</f>
        <v>0</v>
      </c>
      <c r="E54" s="51">
        <f>E55</f>
        <v>0</v>
      </c>
      <c r="F54" s="51">
        <f>F55</f>
        <v>0</v>
      </c>
      <c r="G54" s="51">
        <f>G55</f>
        <v>0</v>
      </c>
      <c r="H54" s="40"/>
    </row>
    <row r="55" spans="1:8" ht="114.75" x14ac:dyDescent="0.25">
      <c r="A55" s="146" t="s">
        <v>9</v>
      </c>
      <c r="B55" s="147" t="s">
        <v>177</v>
      </c>
      <c r="C55" s="152" t="s">
        <v>175</v>
      </c>
      <c r="D55" s="51"/>
      <c r="E55" s="51"/>
      <c r="F55" s="51"/>
      <c r="G55" s="51"/>
      <c r="H55" s="40"/>
    </row>
    <row r="56" spans="1:8" ht="52.5" customHeight="1" x14ac:dyDescent="0.25">
      <c r="A56" s="135" t="s">
        <v>9</v>
      </c>
      <c r="B56" s="136" t="s">
        <v>56</v>
      </c>
      <c r="C56" s="137" t="s">
        <v>55</v>
      </c>
      <c r="D56" s="48">
        <f t="shared" ref="D56:G56" si="6">D57</f>
        <v>0</v>
      </c>
      <c r="E56" s="48">
        <f t="shared" si="6"/>
        <v>0</v>
      </c>
      <c r="F56" s="48">
        <f t="shared" si="6"/>
        <v>0</v>
      </c>
      <c r="G56" s="48">
        <f t="shared" si="6"/>
        <v>0</v>
      </c>
      <c r="H56" s="33"/>
    </row>
    <row r="57" spans="1:8" ht="134.25" customHeight="1" x14ac:dyDescent="0.25">
      <c r="A57" s="135" t="s">
        <v>9</v>
      </c>
      <c r="B57" s="136" t="s">
        <v>58</v>
      </c>
      <c r="C57" s="137" t="s">
        <v>57</v>
      </c>
      <c r="D57" s="48"/>
      <c r="E57" s="49"/>
      <c r="F57" s="49"/>
      <c r="G57" s="49"/>
      <c r="H57" s="33"/>
    </row>
    <row r="58" spans="1:8" ht="43.5" x14ac:dyDescent="0.25">
      <c r="A58" s="149" t="s">
        <v>9</v>
      </c>
      <c r="B58" s="144" t="s">
        <v>162</v>
      </c>
      <c r="C58" s="150" t="s">
        <v>163</v>
      </c>
      <c r="D58" s="47">
        <f t="shared" ref="D58:G59" si="7">D59</f>
        <v>0</v>
      </c>
      <c r="E58" s="47">
        <f t="shared" si="7"/>
        <v>0</v>
      </c>
      <c r="F58" s="47">
        <f t="shared" si="7"/>
        <v>0</v>
      </c>
      <c r="G58" s="47">
        <f t="shared" si="7"/>
        <v>0</v>
      </c>
      <c r="H58" s="39"/>
    </row>
    <row r="59" spans="1:8" ht="71.25" customHeight="1" x14ac:dyDescent="0.25">
      <c r="A59" s="146" t="s">
        <v>9</v>
      </c>
      <c r="B59" s="147" t="s">
        <v>164</v>
      </c>
      <c r="C59" s="148" t="s">
        <v>165</v>
      </c>
      <c r="D59" s="48">
        <f t="shared" si="7"/>
        <v>0</v>
      </c>
      <c r="E59" s="48">
        <f t="shared" si="7"/>
        <v>0</v>
      </c>
      <c r="F59" s="48">
        <f t="shared" si="7"/>
        <v>0</v>
      </c>
      <c r="G59" s="48">
        <f t="shared" si="7"/>
        <v>0</v>
      </c>
      <c r="H59" s="39"/>
    </row>
    <row r="60" spans="1:8" ht="102" customHeight="1" x14ac:dyDescent="0.25">
      <c r="A60" s="146" t="s">
        <v>9</v>
      </c>
      <c r="B60" s="147" t="s">
        <v>166</v>
      </c>
      <c r="C60" s="148" t="s">
        <v>167</v>
      </c>
      <c r="D60" s="48"/>
      <c r="E60" s="49"/>
      <c r="F60" s="49"/>
      <c r="G60" s="49"/>
      <c r="H60" s="39"/>
    </row>
    <row r="61" spans="1:8" ht="30" x14ac:dyDescent="0.25">
      <c r="A61" s="129" t="s">
        <v>9</v>
      </c>
      <c r="B61" s="130" t="s">
        <v>60</v>
      </c>
      <c r="C61" s="131" t="s">
        <v>59</v>
      </c>
      <c r="D61" s="46">
        <f t="shared" ref="D61:G64" si="8">D62</f>
        <v>0</v>
      </c>
      <c r="E61" s="46">
        <f t="shared" si="8"/>
        <v>0</v>
      </c>
      <c r="F61" s="46">
        <f t="shared" si="8"/>
        <v>0</v>
      </c>
      <c r="G61" s="46">
        <f t="shared" si="8"/>
        <v>0</v>
      </c>
      <c r="H61" s="33"/>
    </row>
    <row r="62" spans="1:8" ht="43.5" x14ac:dyDescent="0.25">
      <c r="A62" s="132" t="s">
        <v>9</v>
      </c>
      <c r="B62" s="133" t="s">
        <v>181</v>
      </c>
      <c r="C62" s="134" t="s">
        <v>61</v>
      </c>
      <c r="D62" s="47">
        <f>D64</f>
        <v>0</v>
      </c>
      <c r="E62" s="47">
        <f>E63+E64+E65</f>
        <v>0</v>
      </c>
      <c r="F62" s="47">
        <f>F64</f>
        <v>0</v>
      </c>
      <c r="G62" s="47">
        <f>G63+G64</f>
        <v>0</v>
      </c>
      <c r="H62" s="33"/>
    </row>
    <row r="63" spans="1:8" ht="81.75" customHeight="1" x14ac:dyDescent="0.25">
      <c r="A63" s="132"/>
      <c r="B63" s="133" t="s">
        <v>183</v>
      </c>
      <c r="C63" s="153" t="s">
        <v>184</v>
      </c>
      <c r="D63" s="47"/>
      <c r="E63" s="47"/>
      <c r="F63" s="47"/>
      <c r="G63" s="47"/>
      <c r="H63" s="40"/>
    </row>
    <row r="64" spans="1:8" ht="57.75" x14ac:dyDescent="0.25">
      <c r="A64" s="135" t="s">
        <v>9</v>
      </c>
      <c r="B64" s="136" t="s">
        <v>182</v>
      </c>
      <c r="C64" s="154" t="s">
        <v>62</v>
      </c>
      <c r="D64" s="48">
        <f t="shared" si="8"/>
        <v>0</v>
      </c>
      <c r="E64" s="48"/>
      <c r="F64" s="48"/>
      <c r="G64" s="48"/>
      <c r="H64" s="33"/>
    </row>
    <row r="65" spans="1:8" ht="114.75" x14ac:dyDescent="0.25">
      <c r="A65" s="135" t="s">
        <v>9</v>
      </c>
      <c r="B65" s="127" t="s">
        <v>182</v>
      </c>
      <c r="C65" s="137" t="s">
        <v>63</v>
      </c>
      <c r="D65" s="48"/>
      <c r="E65" s="50"/>
      <c r="F65" s="49"/>
      <c r="G65" s="50"/>
      <c r="H65" s="33"/>
    </row>
    <row r="66" spans="1:8" ht="18" x14ac:dyDescent="0.25">
      <c r="A66" s="129" t="s">
        <v>9</v>
      </c>
      <c r="B66" s="130" t="s">
        <v>65</v>
      </c>
      <c r="C66" s="155" t="s">
        <v>64</v>
      </c>
      <c r="D66" s="46">
        <f>D69+D67</f>
        <v>0</v>
      </c>
      <c r="E66" s="46">
        <f>E69+E67</f>
        <v>0</v>
      </c>
      <c r="F66" s="46">
        <f>F69+F67</f>
        <v>0</v>
      </c>
      <c r="G66" s="46">
        <f>G69+G67</f>
        <v>0</v>
      </c>
      <c r="H66" s="33"/>
    </row>
    <row r="67" spans="1:8" ht="18" x14ac:dyDescent="0.25">
      <c r="A67" s="143" t="s">
        <v>9</v>
      </c>
      <c r="B67" s="144" t="s">
        <v>168</v>
      </c>
      <c r="C67" s="156" t="s">
        <v>170</v>
      </c>
      <c r="D67" s="47">
        <f>D68</f>
        <v>0</v>
      </c>
      <c r="E67" s="47">
        <f>E68</f>
        <v>0</v>
      </c>
      <c r="F67" s="47">
        <f>F68</f>
        <v>0</v>
      </c>
      <c r="G67" s="47">
        <f>G68</f>
        <v>0</v>
      </c>
      <c r="H67" s="40"/>
    </row>
    <row r="68" spans="1:8" ht="29.25" x14ac:dyDescent="0.25">
      <c r="A68" s="146" t="s">
        <v>9</v>
      </c>
      <c r="B68" s="147" t="s">
        <v>169</v>
      </c>
      <c r="C68" s="157" t="s">
        <v>171</v>
      </c>
      <c r="D68" s="45"/>
      <c r="E68" s="45"/>
      <c r="F68" s="45"/>
      <c r="G68" s="45"/>
      <c r="H68" s="40"/>
    </row>
    <row r="69" spans="1:8" ht="18" x14ac:dyDescent="0.25">
      <c r="A69" s="132" t="s">
        <v>9</v>
      </c>
      <c r="B69" s="133" t="s">
        <v>66</v>
      </c>
      <c r="C69" s="158" t="s">
        <v>172</v>
      </c>
      <c r="D69" s="47">
        <f>D70</f>
        <v>0</v>
      </c>
      <c r="E69" s="47">
        <f t="shared" ref="E69:G69" si="9">E70</f>
        <v>0</v>
      </c>
      <c r="F69" s="47">
        <f t="shared" si="9"/>
        <v>0</v>
      </c>
      <c r="G69" s="47">
        <f t="shared" si="9"/>
        <v>0</v>
      </c>
      <c r="H69" s="33"/>
    </row>
    <row r="70" spans="1:8" ht="15" customHeight="1" x14ac:dyDescent="0.25">
      <c r="A70" s="135" t="s">
        <v>9</v>
      </c>
      <c r="B70" s="136" t="s">
        <v>67</v>
      </c>
      <c r="C70" s="159" t="s">
        <v>173</v>
      </c>
      <c r="D70" s="48"/>
      <c r="E70" s="49"/>
      <c r="F70" s="49"/>
      <c r="G70" s="49"/>
      <c r="H70" s="33"/>
    </row>
    <row r="71" spans="1:8" ht="18.75" customHeight="1" x14ac:dyDescent="0.25">
      <c r="A71" s="126" t="s">
        <v>9</v>
      </c>
      <c r="B71" s="127" t="s">
        <v>69</v>
      </c>
      <c r="C71" s="160" t="s">
        <v>68</v>
      </c>
      <c r="D71" s="45">
        <f>D72+D96</f>
        <v>11032979</v>
      </c>
      <c r="E71" s="45">
        <f>E72+E96</f>
        <v>11195979</v>
      </c>
      <c r="F71" s="45">
        <f>F72+F96</f>
        <v>1340916.27</v>
      </c>
      <c r="G71" s="45">
        <f>G72+G96</f>
        <v>1381356.3900000001</v>
      </c>
      <c r="H71" s="33"/>
    </row>
    <row r="72" spans="1:8" ht="31.5" customHeight="1" x14ac:dyDescent="0.25">
      <c r="A72" s="126" t="s">
        <v>9</v>
      </c>
      <c r="B72" s="127" t="s">
        <v>71</v>
      </c>
      <c r="C72" s="160" t="s">
        <v>70</v>
      </c>
      <c r="D72" s="45">
        <f>D73+D78+D81</f>
        <v>11032979</v>
      </c>
      <c r="E72" s="45">
        <f>E73+E78+E81</f>
        <v>11195979</v>
      </c>
      <c r="F72" s="45">
        <f>F73+F81</f>
        <v>1340916.27</v>
      </c>
      <c r="G72" s="45">
        <f>G73+G78+G81</f>
        <v>1381356.3900000001</v>
      </c>
      <c r="H72" s="33"/>
    </row>
    <row r="73" spans="1:8" ht="27.75" customHeight="1" x14ac:dyDescent="0.25">
      <c r="A73" s="126" t="s">
        <v>9</v>
      </c>
      <c r="B73" s="127" t="s">
        <v>123</v>
      </c>
      <c r="C73" s="160" t="s">
        <v>185</v>
      </c>
      <c r="D73" s="45">
        <f>D75+D77</f>
        <v>1874000</v>
      </c>
      <c r="E73" s="45">
        <f>E75+E77</f>
        <v>1874000</v>
      </c>
      <c r="F73" s="45">
        <f>F75+F77</f>
        <v>468400</v>
      </c>
      <c r="G73" s="45">
        <f t="shared" ref="G73" si="10">G75+G77</f>
        <v>468400</v>
      </c>
      <c r="H73" s="33"/>
    </row>
    <row r="74" spans="1:8" ht="33.75" customHeight="1" x14ac:dyDescent="0.25">
      <c r="A74" s="126" t="s">
        <v>9</v>
      </c>
      <c r="B74" s="127" t="s">
        <v>198</v>
      </c>
      <c r="C74" s="160" t="s">
        <v>199</v>
      </c>
      <c r="D74" s="45">
        <f>E74</f>
        <v>454000</v>
      </c>
      <c r="E74" s="45">
        <f>E75</f>
        <v>454000</v>
      </c>
      <c r="F74" s="45">
        <f>G74</f>
        <v>113500</v>
      </c>
      <c r="G74" s="45">
        <f>G75</f>
        <v>113500</v>
      </c>
      <c r="H74" s="40"/>
    </row>
    <row r="75" spans="1:8" ht="43.5" customHeight="1" x14ac:dyDescent="0.25">
      <c r="A75" s="135" t="s">
        <v>9</v>
      </c>
      <c r="B75" s="136" t="s">
        <v>202</v>
      </c>
      <c r="C75" s="159" t="s">
        <v>186</v>
      </c>
      <c r="D75" s="48">
        <f>E75</f>
        <v>454000</v>
      </c>
      <c r="E75" s="48">
        <v>454000</v>
      </c>
      <c r="F75" s="48">
        <f>G75</f>
        <v>113500</v>
      </c>
      <c r="G75" s="48">
        <v>113500</v>
      </c>
      <c r="H75" s="33"/>
    </row>
    <row r="76" spans="1:8" ht="67.5" customHeight="1" x14ac:dyDescent="0.25">
      <c r="A76" s="135" t="s">
        <v>9</v>
      </c>
      <c r="B76" s="136" t="s">
        <v>187</v>
      </c>
      <c r="C76" s="159" t="s">
        <v>188</v>
      </c>
      <c r="D76" s="48">
        <f>D77</f>
        <v>1420000</v>
      </c>
      <c r="E76" s="50">
        <f>E77</f>
        <v>1420000</v>
      </c>
      <c r="F76" s="50">
        <f>F77</f>
        <v>354900</v>
      </c>
      <c r="G76" s="50">
        <f>G77</f>
        <v>354900</v>
      </c>
      <c r="H76" s="33"/>
    </row>
    <row r="77" spans="1:8" ht="45.75" customHeight="1" x14ac:dyDescent="0.25">
      <c r="A77" s="135" t="s">
        <v>9</v>
      </c>
      <c r="B77" s="136" t="s">
        <v>189</v>
      </c>
      <c r="C77" s="159" t="s">
        <v>190</v>
      </c>
      <c r="D77" s="48">
        <f>E77</f>
        <v>1420000</v>
      </c>
      <c r="E77" s="48">
        <v>1420000</v>
      </c>
      <c r="F77" s="48">
        <f>G77</f>
        <v>354900</v>
      </c>
      <c r="G77" s="48">
        <v>354900</v>
      </c>
      <c r="H77" s="33"/>
    </row>
    <row r="78" spans="1:8" ht="27.75" customHeight="1" x14ac:dyDescent="0.25">
      <c r="A78" s="126" t="s">
        <v>9</v>
      </c>
      <c r="B78" s="127" t="s">
        <v>124</v>
      </c>
      <c r="C78" s="160" t="s">
        <v>72</v>
      </c>
      <c r="D78" s="45">
        <f>D79</f>
        <v>0</v>
      </c>
      <c r="E78" s="45">
        <f t="shared" ref="E78:G78" si="11">E79</f>
        <v>163000</v>
      </c>
      <c r="F78" s="45">
        <f t="shared" si="11"/>
        <v>0</v>
      </c>
      <c r="G78" s="45">
        <f t="shared" si="11"/>
        <v>40440.120000000003</v>
      </c>
      <c r="H78" s="33"/>
    </row>
    <row r="79" spans="1:8" ht="68.25" customHeight="1" x14ac:dyDescent="0.25">
      <c r="A79" s="135" t="s">
        <v>9</v>
      </c>
      <c r="B79" s="136" t="s">
        <v>125</v>
      </c>
      <c r="C79" s="160" t="s">
        <v>191</v>
      </c>
      <c r="D79" s="48">
        <f>D80</f>
        <v>0</v>
      </c>
      <c r="E79" s="48">
        <f t="shared" ref="E79:G79" si="12">E80</f>
        <v>163000</v>
      </c>
      <c r="F79" s="48">
        <f t="shared" si="12"/>
        <v>0</v>
      </c>
      <c r="G79" s="48">
        <f t="shared" si="12"/>
        <v>40440.120000000003</v>
      </c>
      <c r="H79" s="33"/>
    </row>
    <row r="80" spans="1:8" ht="66.75" customHeight="1" x14ac:dyDescent="0.25">
      <c r="A80" s="135" t="s">
        <v>9</v>
      </c>
      <c r="B80" s="136" t="s">
        <v>126</v>
      </c>
      <c r="C80" s="160" t="s">
        <v>192</v>
      </c>
      <c r="D80" s="48">
        <v>0</v>
      </c>
      <c r="E80" s="50">
        <v>163000</v>
      </c>
      <c r="F80" s="50">
        <v>0</v>
      </c>
      <c r="G80" s="50">
        <v>40440.120000000003</v>
      </c>
      <c r="H80" s="33"/>
    </row>
    <row r="81" spans="1:23" ht="15.75" customHeight="1" x14ac:dyDescent="0.25">
      <c r="A81" s="126" t="s">
        <v>9</v>
      </c>
      <c r="B81" s="127" t="s">
        <v>127</v>
      </c>
      <c r="C81" s="160" t="s">
        <v>73</v>
      </c>
      <c r="D81" s="45">
        <f>D82+D84+D86</f>
        <v>9158979</v>
      </c>
      <c r="E81" s="45">
        <f>E82+E84+E86</f>
        <v>9158979</v>
      </c>
      <c r="F81" s="45">
        <f>F82+F84+F86</f>
        <v>872516.27</v>
      </c>
      <c r="G81" s="45">
        <f>G82+G84+G86</f>
        <v>872516.27</v>
      </c>
      <c r="H81" s="33"/>
    </row>
    <row r="82" spans="1:23" ht="102" customHeight="1" x14ac:dyDescent="0.25">
      <c r="A82" s="135" t="s">
        <v>9</v>
      </c>
      <c r="B82" s="136" t="s">
        <v>193</v>
      </c>
      <c r="C82" s="128" t="s">
        <v>194</v>
      </c>
      <c r="D82" s="48">
        <f>E82</f>
        <v>7501344</v>
      </c>
      <c r="E82" s="49">
        <f>E83</f>
        <v>7501344</v>
      </c>
      <c r="F82" s="50">
        <f>G82</f>
        <v>596216.27</v>
      </c>
      <c r="G82" s="50">
        <f>G83</f>
        <v>596216.27</v>
      </c>
      <c r="H82" s="40"/>
    </row>
    <row r="83" spans="1:23" ht="85.5" customHeight="1" x14ac:dyDescent="0.25">
      <c r="A83" s="135" t="s">
        <v>9</v>
      </c>
      <c r="B83" s="136" t="s">
        <v>178</v>
      </c>
      <c r="C83" s="160" t="s">
        <v>179</v>
      </c>
      <c r="D83" s="48">
        <f>E83</f>
        <v>7501344</v>
      </c>
      <c r="E83" s="48">
        <v>7501344</v>
      </c>
      <c r="F83" s="48">
        <f>G83</f>
        <v>596216.27</v>
      </c>
      <c r="G83" s="237">
        <v>596216.27</v>
      </c>
      <c r="H83" s="33"/>
    </row>
    <row r="84" spans="1:23" ht="42.75" customHeight="1" x14ac:dyDescent="0.25">
      <c r="A84" s="135"/>
      <c r="B84" s="136" t="s">
        <v>128</v>
      </c>
      <c r="C84" s="160" t="s">
        <v>195</v>
      </c>
      <c r="D84" s="48">
        <f>D85</f>
        <v>0</v>
      </c>
      <c r="E84" s="48">
        <f>E85</f>
        <v>0</v>
      </c>
      <c r="F84" s="48">
        <f>F85</f>
        <v>0</v>
      </c>
      <c r="G84" s="48">
        <f>G85</f>
        <v>0</v>
      </c>
      <c r="H84" s="40"/>
    </row>
    <row r="85" spans="1:23" ht="107.25" customHeight="1" x14ac:dyDescent="0.25">
      <c r="A85" s="135" t="s">
        <v>9</v>
      </c>
      <c r="B85" s="136" t="s">
        <v>129</v>
      </c>
      <c r="C85" s="160" t="s">
        <v>196</v>
      </c>
      <c r="D85" s="48">
        <f>E85</f>
        <v>0</v>
      </c>
      <c r="E85" s="50">
        <v>0</v>
      </c>
      <c r="F85" s="50">
        <f>G85</f>
        <v>0</v>
      </c>
      <c r="G85" s="50">
        <v>0</v>
      </c>
      <c r="H85" s="33"/>
      <c r="I85" s="245"/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</row>
    <row r="86" spans="1:23" ht="27" customHeight="1" x14ac:dyDescent="0.25">
      <c r="A86" s="135" t="s">
        <v>9</v>
      </c>
      <c r="B86" s="136" t="s">
        <v>130</v>
      </c>
      <c r="C86" s="160" t="s">
        <v>74</v>
      </c>
      <c r="D86" s="48">
        <f>D87</f>
        <v>1657635</v>
      </c>
      <c r="E86" s="48">
        <f>E87</f>
        <v>1657635</v>
      </c>
      <c r="F86" s="48">
        <f t="shared" ref="F86" si="13">F87</f>
        <v>276300</v>
      </c>
      <c r="G86" s="48">
        <f>G87</f>
        <v>276300</v>
      </c>
      <c r="H86" s="33"/>
    </row>
    <row r="87" spans="1:23" ht="49.5" customHeight="1" x14ac:dyDescent="0.25">
      <c r="A87" s="135" t="s">
        <v>9</v>
      </c>
      <c r="B87" s="136" t="s">
        <v>131</v>
      </c>
      <c r="C87" s="160" t="s">
        <v>197</v>
      </c>
      <c r="D87" s="51">
        <f>D88+D89+D90+D91+D92+D94</f>
        <v>1657635</v>
      </c>
      <c r="E87" s="51">
        <f>E88+E89+E90+E91+E92+E94</f>
        <v>1657635</v>
      </c>
      <c r="F87" s="51">
        <f t="shared" ref="F87:G87" si="14">F88+F89+F90+F91+F92+F94</f>
        <v>276300</v>
      </c>
      <c r="G87" s="51">
        <f t="shared" si="14"/>
        <v>276300</v>
      </c>
      <c r="H87" s="33"/>
    </row>
    <row r="88" spans="1:23" ht="30" x14ac:dyDescent="0.25">
      <c r="A88" s="135"/>
      <c r="B88" s="136"/>
      <c r="C88" s="160" t="s">
        <v>560</v>
      </c>
      <c r="D88" s="51">
        <f t="shared" ref="D88:D90" si="15">E88</f>
        <v>1436000</v>
      </c>
      <c r="E88" s="51">
        <v>1436000</v>
      </c>
      <c r="F88" s="51">
        <f>G88</f>
        <v>276300</v>
      </c>
      <c r="G88" s="51">
        <v>276300</v>
      </c>
      <c r="H88" s="40"/>
    </row>
    <row r="89" spans="1:23" ht="18" x14ac:dyDescent="0.25">
      <c r="A89" s="135"/>
      <c r="B89" s="136"/>
      <c r="C89" s="128" t="s">
        <v>561</v>
      </c>
      <c r="D89" s="51">
        <f t="shared" si="15"/>
        <v>54235</v>
      </c>
      <c r="E89" s="51">
        <v>54235</v>
      </c>
      <c r="F89" s="51">
        <f>G89</f>
        <v>0</v>
      </c>
      <c r="G89" s="51">
        <v>0</v>
      </c>
      <c r="H89" s="40"/>
    </row>
    <row r="90" spans="1:23" ht="30" x14ac:dyDescent="0.25">
      <c r="A90" s="135"/>
      <c r="B90" s="136"/>
      <c r="C90" s="128" t="s">
        <v>562</v>
      </c>
      <c r="D90" s="51">
        <f t="shared" si="15"/>
        <v>22400</v>
      </c>
      <c r="E90" s="51">
        <v>22400</v>
      </c>
      <c r="F90" s="51">
        <f>G90</f>
        <v>0</v>
      </c>
      <c r="G90" s="51">
        <v>0</v>
      </c>
      <c r="H90" s="40"/>
    </row>
    <row r="91" spans="1:23" ht="20.25" customHeight="1" x14ac:dyDescent="0.25">
      <c r="A91" s="135"/>
      <c r="B91" s="136"/>
      <c r="C91" s="128" t="s">
        <v>563</v>
      </c>
      <c r="D91" s="51">
        <v>145000</v>
      </c>
      <c r="E91" s="51">
        <v>145000</v>
      </c>
      <c r="F91" s="51"/>
      <c r="G91" s="51"/>
      <c r="H91" s="40"/>
    </row>
    <row r="92" spans="1:23" ht="15.75" customHeight="1" x14ac:dyDescent="0.25">
      <c r="A92" s="135"/>
      <c r="B92" s="136"/>
      <c r="C92" s="128"/>
      <c r="D92" s="48"/>
      <c r="E92" s="48"/>
      <c r="F92" s="48"/>
      <c r="G92" s="48"/>
      <c r="H92" s="40"/>
      <c r="I92" s="41" t="s">
        <v>200</v>
      </c>
    </row>
    <row r="93" spans="1:23" ht="13.5" hidden="1" customHeight="1" x14ac:dyDescent="0.25">
      <c r="A93" s="135"/>
      <c r="B93" s="161"/>
      <c r="C93" s="137"/>
      <c r="D93" s="48"/>
      <c r="E93" s="49"/>
      <c r="F93" s="49"/>
      <c r="G93" s="49"/>
      <c r="H93" s="40"/>
    </row>
    <row r="94" spans="1:23" ht="18" customHeight="1" x14ac:dyDescent="0.25">
      <c r="A94" s="135"/>
      <c r="B94" s="161"/>
      <c r="C94" s="128"/>
      <c r="D94" s="237"/>
      <c r="E94" s="50"/>
      <c r="F94" s="50"/>
      <c r="G94" s="50"/>
      <c r="H94" s="40"/>
    </row>
    <row r="95" spans="1:23" ht="10.5" customHeight="1" x14ac:dyDescent="0.25">
      <c r="A95" s="135"/>
      <c r="B95" s="161"/>
      <c r="C95" s="137"/>
      <c r="D95" s="48"/>
      <c r="E95" s="49"/>
      <c r="F95" s="49"/>
      <c r="G95" s="49"/>
      <c r="H95" s="40"/>
    </row>
    <row r="96" spans="1:23" ht="30" x14ac:dyDescent="0.25">
      <c r="A96" s="162" t="s">
        <v>9</v>
      </c>
      <c r="B96" s="163" t="s">
        <v>76</v>
      </c>
      <c r="C96" s="164" t="s">
        <v>75</v>
      </c>
      <c r="D96" s="52">
        <f>D97</f>
        <v>0</v>
      </c>
      <c r="E96" s="52">
        <f>E97</f>
        <v>0</v>
      </c>
      <c r="F96" s="52">
        <f>F97</f>
        <v>0</v>
      </c>
      <c r="G96" s="52">
        <f>G97</f>
        <v>0</v>
      </c>
      <c r="H96" s="33"/>
    </row>
    <row r="97" spans="1:8" ht="29.25" x14ac:dyDescent="0.25">
      <c r="A97" s="132" t="s">
        <v>9</v>
      </c>
      <c r="B97" s="165" t="s">
        <v>132</v>
      </c>
      <c r="C97" s="158" t="s">
        <v>77</v>
      </c>
      <c r="D97" s="47">
        <v>0</v>
      </c>
      <c r="E97" s="47">
        <f>E98+E102</f>
        <v>0</v>
      </c>
      <c r="F97" s="47">
        <v>0</v>
      </c>
      <c r="G97" s="47">
        <f>G98+G102</f>
        <v>0</v>
      </c>
      <c r="H97" s="33"/>
    </row>
    <row r="98" spans="1:8" ht="61.5" customHeight="1" x14ac:dyDescent="0.25">
      <c r="A98" s="135" t="s">
        <v>9</v>
      </c>
      <c r="B98" s="161" t="s">
        <v>133</v>
      </c>
      <c r="C98" s="159" t="s">
        <v>78</v>
      </c>
      <c r="D98" s="48"/>
      <c r="E98" s="50"/>
      <c r="F98" s="49"/>
      <c r="G98" s="50"/>
      <c r="H98" s="33"/>
    </row>
    <row r="99" spans="1:8" ht="37.5" customHeight="1" x14ac:dyDescent="0.25">
      <c r="A99" s="135" t="s">
        <v>9</v>
      </c>
      <c r="B99" s="161" t="s">
        <v>134</v>
      </c>
      <c r="C99" s="159" t="s">
        <v>77</v>
      </c>
      <c r="D99" s="48"/>
      <c r="E99" s="50"/>
      <c r="F99" s="49"/>
      <c r="G99" s="50">
        <v>0</v>
      </c>
      <c r="H99" s="40"/>
    </row>
    <row r="100" spans="1:8" ht="66.75" customHeight="1" x14ac:dyDescent="0.25">
      <c r="A100" s="166" t="s">
        <v>9</v>
      </c>
      <c r="B100" s="167" t="s">
        <v>530</v>
      </c>
      <c r="C100" s="168" t="s">
        <v>531</v>
      </c>
      <c r="D100" s="109">
        <f>D101+D103</f>
        <v>0</v>
      </c>
      <c r="E100" s="109">
        <f>E101+E103</f>
        <v>0</v>
      </c>
      <c r="F100" s="109">
        <f>F101+F103</f>
        <v>0</v>
      </c>
      <c r="G100" s="171">
        <f>G101+G102</f>
        <v>0</v>
      </c>
      <c r="H100" s="40"/>
    </row>
    <row r="101" spans="1:8" ht="37.5" customHeight="1" x14ac:dyDescent="0.25">
      <c r="A101" s="135" t="s">
        <v>9</v>
      </c>
      <c r="B101" s="169" t="s">
        <v>532</v>
      </c>
      <c r="C101" s="153" t="s">
        <v>533</v>
      </c>
      <c r="D101" s="110"/>
      <c r="E101" s="111"/>
      <c r="F101" s="111"/>
      <c r="G101" s="172"/>
      <c r="H101" s="40"/>
    </row>
    <row r="102" spans="1:8" ht="114.75" x14ac:dyDescent="0.25">
      <c r="A102" s="135" t="s">
        <v>9</v>
      </c>
      <c r="B102" s="169" t="s">
        <v>534</v>
      </c>
      <c r="C102" s="170" t="s">
        <v>535</v>
      </c>
      <c r="D102" s="113"/>
      <c r="E102" s="114"/>
      <c r="F102" s="114"/>
      <c r="G102" s="112"/>
      <c r="H102" s="33"/>
    </row>
    <row r="103" spans="1:8" ht="18" x14ac:dyDescent="0.25">
      <c r="A103" s="55"/>
      <c r="B103" s="56"/>
      <c r="C103" s="57"/>
      <c r="D103" s="58"/>
      <c r="E103" s="59"/>
      <c r="F103" s="60"/>
      <c r="G103" s="59"/>
      <c r="H103" s="40"/>
    </row>
    <row r="104" spans="1:8" ht="21" customHeight="1" x14ac:dyDescent="0.3">
      <c r="A104" s="1" t="s">
        <v>201</v>
      </c>
      <c r="B104" s="255" t="s">
        <v>547</v>
      </c>
      <c r="C104" s="255"/>
      <c r="D104" s="255"/>
      <c r="E104" s="5"/>
      <c r="F104" s="5"/>
      <c r="G104" s="5"/>
      <c r="H104" s="5"/>
    </row>
    <row r="105" spans="1:8" ht="21" customHeight="1" x14ac:dyDescent="0.3">
      <c r="B105" s="54"/>
      <c r="C105" s="54"/>
      <c r="D105" s="54"/>
      <c r="E105" s="5"/>
      <c r="F105" s="5"/>
      <c r="G105" s="5"/>
      <c r="H105" s="5"/>
    </row>
    <row r="106" spans="1:8" ht="18.75" x14ac:dyDescent="0.3">
      <c r="B106" s="53" t="s">
        <v>536</v>
      </c>
      <c r="C106" s="119" t="s">
        <v>537</v>
      </c>
      <c r="D106" s="53"/>
    </row>
    <row r="107" spans="1:8" ht="15.75" x14ac:dyDescent="0.25">
      <c r="B107" s="41"/>
      <c r="C107" s="41"/>
    </row>
    <row r="108" spans="1:8" ht="15.75" x14ac:dyDescent="0.25">
      <c r="B108" s="41"/>
      <c r="C108" s="41"/>
    </row>
    <row r="109" spans="1:8" ht="15.75" x14ac:dyDescent="0.25">
      <c r="B109" s="41"/>
      <c r="C109" s="41"/>
    </row>
  </sheetData>
  <mergeCells count="14">
    <mergeCell ref="B104:D104"/>
    <mergeCell ref="C6:F6"/>
    <mergeCell ref="A8:A10"/>
    <mergeCell ref="B8:B10"/>
    <mergeCell ref="A6:B6"/>
    <mergeCell ref="A7:B7"/>
    <mergeCell ref="I85:W85"/>
    <mergeCell ref="C3:E3"/>
    <mergeCell ref="C2:F2"/>
    <mergeCell ref="C8:C10"/>
    <mergeCell ref="D8:D10"/>
    <mergeCell ref="E8:E10"/>
    <mergeCell ref="F8:F10"/>
    <mergeCell ref="G8:G10"/>
  </mergeCells>
  <pageMargins left="0.25" right="0.25" top="0.75" bottom="0.75" header="0.3" footer="0.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3"/>
  <sheetViews>
    <sheetView topLeftCell="A267" zoomScaleNormal="100" workbookViewId="0">
      <selection sqref="A1:G293"/>
    </sheetView>
  </sheetViews>
  <sheetFormatPr defaultRowHeight="15.75" x14ac:dyDescent="0.25"/>
  <cols>
    <col min="1" max="1" width="8.28515625" style="98" customWidth="1"/>
    <col min="2" max="2" width="23.7109375" style="98" customWidth="1"/>
    <col min="3" max="3" width="37.85546875" style="98" customWidth="1"/>
    <col min="4" max="4" width="15.42578125" style="76" customWidth="1"/>
    <col min="5" max="5" width="18.28515625" style="76" customWidth="1"/>
    <col min="6" max="6" width="14.140625" style="76" customWidth="1"/>
    <col min="7" max="7" width="16.28515625" style="88" customWidth="1"/>
    <col min="8" max="9" width="9.140625" style="1"/>
    <col min="10" max="10" width="19" style="1" customWidth="1"/>
    <col min="11" max="11" width="9.140625" style="1"/>
    <col min="12" max="12" width="18.42578125" style="1" customWidth="1"/>
    <col min="13" max="13" width="18.85546875" style="1" customWidth="1"/>
    <col min="14" max="16384" width="9.140625" style="1"/>
  </cols>
  <sheetData>
    <row r="1" spans="1:12" ht="15" x14ac:dyDescent="0.25">
      <c r="A1" s="265" t="s">
        <v>206</v>
      </c>
      <c r="B1" s="265"/>
      <c r="C1" s="265"/>
      <c r="D1" s="265"/>
      <c r="E1" s="265"/>
      <c r="F1" s="265"/>
      <c r="G1" s="265"/>
    </row>
    <row r="2" spans="1:12" x14ac:dyDescent="0.25">
      <c r="A2" s="89"/>
      <c r="B2" s="90"/>
      <c r="C2" s="266" t="s">
        <v>207</v>
      </c>
      <c r="D2" s="266"/>
      <c r="E2" s="266"/>
      <c r="G2" s="76"/>
    </row>
    <row r="3" spans="1:12" ht="15" x14ac:dyDescent="0.25">
      <c r="A3" s="265" t="s">
        <v>507</v>
      </c>
      <c r="B3" s="265"/>
      <c r="C3" s="265"/>
      <c r="D3" s="265"/>
      <c r="E3" s="267"/>
      <c r="F3" s="267"/>
      <c r="G3" s="267"/>
    </row>
    <row r="4" spans="1:12" ht="15" x14ac:dyDescent="0.25">
      <c r="A4" s="268" t="s">
        <v>564</v>
      </c>
      <c r="B4" s="268"/>
      <c r="C4" s="268"/>
      <c r="D4" s="268"/>
      <c r="E4" s="269"/>
      <c r="F4" s="269"/>
      <c r="G4" s="269"/>
    </row>
    <row r="5" spans="1:12" ht="78.75" x14ac:dyDescent="0.25">
      <c r="A5" s="91" t="s">
        <v>208</v>
      </c>
      <c r="B5" s="91" t="s">
        <v>209</v>
      </c>
      <c r="C5" s="193" t="s">
        <v>210</v>
      </c>
      <c r="D5" s="194" t="s">
        <v>211</v>
      </c>
      <c r="E5" s="194" t="s">
        <v>212</v>
      </c>
      <c r="F5" s="77" t="s">
        <v>213</v>
      </c>
      <c r="G5" s="77" t="s">
        <v>121</v>
      </c>
    </row>
    <row r="6" spans="1:12" x14ac:dyDescent="0.25">
      <c r="A6" s="75">
        <v>200</v>
      </c>
      <c r="B6" s="92" t="s">
        <v>500</v>
      </c>
      <c r="C6" s="97" t="s">
        <v>214</v>
      </c>
      <c r="D6" s="195">
        <f>D244</f>
        <v>500</v>
      </c>
      <c r="E6" s="195">
        <f>E7+E14+E19+E33+E42+E46+E208+E210+E223+E228+E233+E237+E244+E248+E258+E262+E277+E274+E286</f>
        <v>13780979</v>
      </c>
      <c r="F6" s="84">
        <f>F244</f>
        <v>0</v>
      </c>
      <c r="G6" s="69">
        <f>G7+G244+G14+G19+G33+G42+G46+G210+G223+G248+G262+G277+G208+G274+G228+G286</f>
        <v>1771782.59</v>
      </c>
    </row>
    <row r="7" spans="1:12" x14ac:dyDescent="0.25">
      <c r="A7" s="75">
        <v>200</v>
      </c>
      <c r="B7" s="92" t="s">
        <v>215</v>
      </c>
      <c r="C7" s="97" t="s">
        <v>216</v>
      </c>
      <c r="D7" s="116">
        <f>D8+D11</f>
        <v>0</v>
      </c>
      <c r="E7" s="196">
        <f>E9+E10</f>
        <v>0</v>
      </c>
      <c r="F7" s="78">
        <f>F8+F11</f>
        <v>0</v>
      </c>
      <c r="G7" s="70">
        <f>G9+G10</f>
        <v>0</v>
      </c>
    </row>
    <row r="8" spans="1:12" x14ac:dyDescent="0.25">
      <c r="A8" s="93">
        <v>200</v>
      </c>
      <c r="B8" s="94" t="s">
        <v>217</v>
      </c>
      <c r="C8" s="96" t="s">
        <v>218</v>
      </c>
      <c r="D8" s="116">
        <f>D9+D10</f>
        <v>0</v>
      </c>
      <c r="E8" s="197">
        <f>E7</f>
        <v>0</v>
      </c>
      <c r="F8" s="79">
        <f>F9+F10</f>
        <v>0</v>
      </c>
      <c r="G8" s="82">
        <f>G7</f>
        <v>0</v>
      </c>
    </row>
    <row r="9" spans="1:12" x14ac:dyDescent="0.25">
      <c r="A9" s="93">
        <v>200</v>
      </c>
      <c r="B9" s="94" t="s">
        <v>219</v>
      </c>
      <c r="C9" s="96" t="s">
        <v>220</v>
      </c>
      <c r="D9" s="116"/>
      <c r="E9" s="107"/>
      <c r="F9" s="71"/>
      <c r="G9" s="82"/>
    </row>
    <row r="10" spans="1:12" x14ac:dyDescent="0.25">
      <c r="A10" s="93"/>
      <c r="B10" s="94" t="s">
        <v>221</v>
      </c>
      <c r="C10" s="96" t="s">
        <v>222</v>
      </c>
      <c r="D10" s="116"/>
      <c r="E10" s="108"/>
      <c r="F10" s="71"/>
      <c r="G10" s="71"/>
    </row>
    <row r="11" spans="1:12" x14ac:dyDescent="0.25">
      <c r="A11" s="93">
        <v>200</v>
      </c>
      <c r="B11" s="94" t="s">
        <v>223</v>
      </c>
      <c r="C11" s="96" t="s">
        <v>224</v>
      </c>
      <c r="D11" s="116">
        <f>D12+D13</f>
        <v>0</v>
      </c>
      <c r="E11" s="116">
        <f>E12+E13</f>
        <v>0</v>
      </c>
      <c r="F11" s="78">
        <f>F12+F13</f>
        <v>0</v>
      </c>
      <c r="G11" s="78">
        <f>G12+G13</f>
        <v>0</v>
      </c>
    </row>
    <row r="12" spans="1:12" x14ac:dyDescent="0.25">
      <c r="A12" s="93">
        <v>200</v>
      </c>
      <c r="B12" s="94" t="s">
        <v>225</v>
      </c>
      <c r="C12" s="96" t="s">
        <v>220</v>
      </c>
      <c r="D12" s="116"/>
      <c r="E12" s="117"/>
      <c r="F12" s="84"/>
      <c r="G12" s="84"/>
    </row>
    <row r="13" spans="1:12" x14ac:dyDescent="0.25">
      <c r="A13" s="93"/>
      <c r="B13" s="94" t="s">
        <v>226</v>
      </c>
      <c r="C13" s="96" t="s">
        <v>222</v>
      </c>
      <c r="D13" s="116"/>
      <c r="E13" s="117"/>
      <c r="F13" s="84"/>
      <c r="G13" s="84"/>
    </row>
    <row r="14" spans="1:12" ht="51.75" x14ac:dyDescent="0.25">
      <c r="A14" s="75">
        <v>200</v>
      </c>
      <c r="B14" s="92" t="s">
        <v>227</v>
      </c>
      <c r="C14" s="97" t="s">
        <v>228</v>
      </c>
      <c r="D14" s="116">
        <f>D15+D17</f>
        <v>0</v>
      </c>
      <c r="E14" s="116">
        <f>E15+E17</f>
        <v>0</v>
      </c>
      <c r="F14" s="78">
        <f>F15+F17</f>
        <v>0</v>
      </c>
      <c r="G14" s="69">
        <f>G15+G17</f>
        <v>0</v>
      </c>
    </row>
    <row r="15" spans="1:12" x14ac:dyDescent="0.25">
      <c r="A15" s="93">
        <v>200</v>
      </c>
      <c r="B15" s="94" t="s">
        <v>217</v>
      </c>
      <c r="C15" s="96" t="s">
        <v>218</v>
      </c>
      <c r="D15" s="116">
        <f>D16</f>
        <v>0</v>
      </c>
      <c r="E15" s="107">
        <f>E16</f>
        <v>0</v>
      </c>
      <c r="F15" s="79">
        <f>F16</f>
        <v>0</v>
      </c>
      <c r="G15" s="85">
        <f>G16</f>
        <v>0</v>
      </c>
      <c r="J15" s="181">
        <f>E23+E28+E35+E39+E67+E211+E250+E264+E279+E280+E27+E283</f>
        <v>4592800</v>
      </c>
      <c r="L15" s="181">
        <f>G23+G28+G35+G39+G67+G211+G250+G279+G280+G264+G27+G283</f>
        <v>865963.67999999993</v>
      </c>
    </row>
    <row r="16" spans="1:12" x14ac:dyDescent="0.25">
      <c r="A16" s="93">
        <v>200</v>
      </c>
      <c r="B16" s="94" t="s">
        <v>229</v>
      </c>
      <c r="C16" s="96" t="s">
        <v>220</v>
      </c>
      <c r="D16" s="116"/>
      <c r="E16" s="107"/>
      <c r="F16" s="71"/>
      <c r="G16" s="71"/>
    </row>
    <row r="17" spans="1:15" x14ac:dyDescent="0.25">
      <c r="A17" s="93">
        <v>200</v>
      </c>
      <c r="B17" s="94" t="s">
        <v>223</v>
      </c>
      <c r="C17" s="96" t="s">
        <v>224</v>
      </c>
      <c r="D17" s="116">
        <f>D18</f>
        <v>0</v>
      </c>
      <c r="E17" s="116">
        <f>E18</f>
        <v>0</v>
      </c>
      <c r="F17" s="78">
        <f>F18</f>
        <v>0</v>
      </c>
      <c r="G17" s="78">
        <f>G18</f>
        <v>0</v>
      </c>
    </row>
    <row r="18" spans="1:15" x14ac:dyDescent="0.25">
      <c r="A18" s="93">
        <v>200</v>
      </c>
      <c r="B18" s="94" t="s">
        <v>230</v>
      </c>
      <c r="C18" s="96" t="s">
        <v>220</v>
      </c>
      <c r="D18" s="116"/>
      <c r="E18" s="117"/>
      <c r="F18" s="84"/>
      <c r="G18" s="84"/>
    </row>
    <row r="19" spans="1:15" ht="26.25" x14ac:dyDescent="0.25">
      <c r="A19" s="75">
        <v>200</v>
      </c>
      <c r="B19" s="92" t="s">
        <v>231</v>
      </c>
      <c r="C19" s="97" t="s">
        <v>232</v>
      </c>
      <c r="D19" s="116">
        <f>D20+D24+D28+D31</f>
        <v>0</v>
      </c>
      <c r="E19" s="116">
        <f>E20+E24+E28+E31</f>
        <v>2627600</v>
      </c>
      <c r="F19" s="78">
        <f>F20+F24+F28+F31</f>
        <v>0</v>
      </c>
      <c r="G19" s="69">
        <f>G20+G24+G28+G31</f>
        <v>447605.22</v>
      </c>
    </row>
    <row r="20" spans="1:15" ht="39" x14ac:dyDescent="0.25">
      <c r="A20" s="93">
        <v>200</v>
      </c>
      <c r="B20" s="94" t="s">
        <v>233</v>
      </c>
      <c r="C20" s="96" t="s">
        <v>234</v>
      </c>
      <c r="D20" s="116">
        <f>D23</f>
        <v>0</v>
      </c>
      <c r="E20" s="198">
        <f>E23+E27</f>
        <v>1007000</v>
      </c>
      <c r="F20" s="78">
        <f>F23</f>
        <v>0</v>
      </c>
      <c r="G20" s="69">
        <f>G23</f>
        <v>199986.4</v>
      </c>
    </row>
    <row r="21" spans="1:15" x14ac:dyDescent="0.25">
      <c r="A21" s="75">
        <v>200</v>
      </c>
      <c r="B21" s="94" t="s">
        <v>235</v>
      </c>
      <c r="C21" s="96" t="s">
        <v>236</v>
      </c>
      <c r="D21" s="106"/>
      <c r="E21" s="108"/>
      <c r="F21" s="71"/>
      <c r="G21" s="71"/>
    </row>
    <row r="22" spans="1:15" ht="26.25" x14ac:dyDescent="0.25">
      <c r="A22" s="75">
        <v>200</v>
      </c>
      <c r="B22" s="94" t="s">
        <v>237</v>
      </c>
      <c r="C22" s="96" t="s">
        <v>238</v>
      </c>
      <c r="D22" s="106"/>
      <c r="E22" s="108"/>
      <c r="F22" s="71"/>
      <c r="G22" s="71"/>
    </row>
    <row r="23" spans="1:15" x14ac:dyDescent="0.25">
      <c r="A23" s="93">
        <v>200</v>
      </c>
      <c r="B23" s="94" t="s">
        <v>239</v>
      </c>
      <c r="C23" s="96" t="s">
        <v>220</v>
      </c>
      <c r="D23" s="106"/>
      <c r="E23" s="107">
        <v>1007000</v>
      </c>
      <c r="F23" s="71"/>
      <c r="G23" s="71">
        <v>199986.4</v>
      </c>
      <c r="J23" s="181"/>
      <c r="L23" s="1">
        <v>503</v>
      </c>
    </row>
    <row r="24" spans="1:15" ht="0.75" hidden="1" customHeight="1" x14ac:dyDescent="0.25">
      <c r="A24" s="93">
        <v>200</v>
      </c>
      <c r="B24" s="94" t="s">
        <v>240</v>
      </c>
      <c r="C24" s="96" t="s">
        <v>241</v>
      </c>
      <c r="D24" s="106">
        <f>D25+D26</f>
        <v>0</v>
      </c>
      <c r="E24" s="106">
        <f>E25+E26</f>
        <v>0</v>
      </c>
      <c r="F24" s="79">
        <f>F25+F26</f>
        <v>0</v>
      </c>
      <c r="G24" s="79">
        <f>G25+G26</f>
        <v>0</v>
      </c>
    </row>
    <row r="25" spans="1:15" hidden="1" x14ac:dyDescent="0.25">
      <c r="A25" s="93">
        <v>200</v>
      </c>
      <c r="B25" s="94" t="s">
        <v>242</v>
      </c>
      <c r="C25" s="96" t="s">
        <v>220</v>
      </c>
      <c r="D25" s="106"/>
      <c r="E25" s="108"/>
      <c r="F25" s="71"/>
      <c r="G25" s="71"/>
    </row>
    <row r="26" spans="1:15" hidden="1" x14ac:dyDescent="0.25">
      <c r="A26" s="93"/>
      <c r="B26" s="94" t="s">
        <v>243</v>
      </c>
      <c r="C26" s="96" t="s">
        <v>222</v>
      </c>
      <c r="D26" s="106"/>
      <c r="E26" s="108"/>
      <c r="F26" s="71"/>
      <c r="G26" s="71"/>
    </row>
    <row r="27" spans="1:15" ht="28.5" customHeight="1" x14ac:dyDescent="0.25">
      <c r="A27" s="93">
        <v>200</v>
      </c>
      <c r="B27" s="94" t="s">
        <v>244</v>
      </c>
      <c r="C27" s="96" t="s">
        <v>222</v>
      </c>
      <c r="D27" s="106"/>
      <c r="E27" s="107">
        <v>0</v>
      </c>
      <c r="F27" s="71"/>
      <c r="G27" s="71">
        <v>0</v>
      </c>
    </row>
    <row r="28" spans="1:15" ht="64.5" x14ac:dyDescent="0.25">
      <c r="A28" s="93">
        <v>200</v>
      </c>
      <c r="B28" s="94" t="s">
        <v>245</v>
      </c>
      <c r="C28" s="96" t="s">
        <v>246</v>
      </c>
      <c r="D28" s="106">
        <f>D29+D30</f>
        <v>0</v>
      </c>
      <c r="E28" s="106">
        <f>E29+E30</f>
        <v>1510000</v>
      </c>
      <c r="F28" s="79">
        <f>F29+F30</f>
        <v>0</v>
      </c>
      <c r="G28" s="85">
        <f>G29+G30</f>
        <v>224795.77</v>
      </c>
      <c r="L28" s="182">
        <f>E167+E214</f>
        <v>893635</v>
      </c>
      <c r="M28" s="182">
        <f>G167+G214</f>
        <v>235133.3</v>
      </c>
      <c r="O28" s="182">
        <f>L28-M28</f>
        <v>658501.69999999995</v>
      </c>
    </row>
    <row r="29" spans="1:15" x14ac:dyDescent="0.25">
      <c r="A29" s="93">
        <v>200</v>
      </c>
      <c r="B29" s="94" t="s">
        <v>247</v>
      </c>
      <c r="C29" s="96" t="s">
        <v>220</v>
      </c>
      <c r="D29" s="106"/>
      <c r="E29" s="107">
        <v>1510000</v>
      </c>
      <c r="F29" s="71"/>
      <c r="G29" s="82">
        <v>224795.77</v>
      </c>
    </row>
    <row r="30" spans="1:15" x14ac:dyDescent="0.25">
      <c r="A30" s="93">
        <v>200</v>
      </c>
      <c r="B30" s="94" t="s">
        <v>248</v>
      </c>
      <c r="C30" s="96" t="s">
        <v>222</v>
      </c>
      <c r="D30" s="106"/>
      <c r="E30" s="107">
        <v>0</v>
      </c>
      <c r="F30" s="71"/>
      <c r="G30" s="71">
        <v>0</v>
      </c>
    </row>
    <row r="31" spans="1:15" ht="26.25" x14ac:dyDescent="0.25">
      <c r="A31" s="93">
        <v>200</v>
      </c>
      <c r="B31" s="94" t="s">
        <v>249</v>
      </c>
      <c r="C31" s="96" t="s">
        <v>250</v>
      </c>
      <c r="D31" s="106">
        <f>D32</f>
        <v>0</v>
      </c>
      <c r="E31" s="106">
        <f>E32</f>
        <v>110600</v>
      </c>
      <c r="F31" s="79">
        <f>F32</f>
        <v>0</v>
      </c>
      <c r="G31" s="85">
        <f>G32</f>
        <v>22823.05</v>
      </c>
    </row>
    <row r="32" spans="1:15" x14ac:dyDescent="0.25">
      <c r="A32" s="93">
        <v>200</v>
      </c>
      <c r="B32" s="94" t="s">
        <v>251</v>
      </c>
      <c r="C32" s="96" t="s">
        <v>220</v>
      </c>
      <c r="D32" s="106"/>
      <c r="E32" s="107">
        <v>110600</v>
      </c>
      <c r="F32" s="71"/>
      <c r="G32" s="71">
        <v>22823.05</v>
      </c>
    </row>
    <row r="33" spans="1:7" ht="51.75" x14ac:dyDescent="0.25">
      <c r="A33" s="75">
        <v>200</v>
      </c>
      <c r="B33" s="92" t="s">
        <v>252</v>
      </c>
      <c r="C33" s="97" t="s">
        <v>253</v>
      </c>
      <c r="D33" s="116">
        <f>D34+D36+D38+D40</f>
        <v>0</v>
      </c>
      <c r="E33" s="116">
        <f>E34+E36+E38+E40</f>
        <v>794000</v>
      </c>
      <c r="F33" s="78">
        <f>F34+F36+F38+F40</f>
        <v>0</v>
      </c>
      <c r="G33" s="69">
        <f>G34+G36+G38+G40</f>
        <v>105726.85</v>
      </c>
    </row>
    <row r="34" spans="1:7" ht="39" x14ac:dyDescent="0.25">
      <c r="A34" s="93">
        <v>200</v>
      </c>
      <c r="B34" s="94" t="s">
        <v>233</v>
      </c>
      <c r="C34" s="96" t="s">
        <v>234</v>
      </c>
      <c r="D34" s="106">
        <f>D35</f>
        <v>0</v>
      </c>
      <c r="E34" s="106">
        <f>E35</f>
        <v>304200</v>
      </c>
      <c r="F34" s="79">
        <f>F35</f>
        <v>0</v>
      </c>
      <c r="G34" s="85">
        <f>G35</f>
        <v>43368.76</v>
      </c>
    </row>
    <row r="35" spans="1:7" x14ac:dyDescent="0.25">
      <c r="A35" s="93">
        <v>200</v>
      </c>
      <c r="B35" s="94" t="s">
        <v>254</v>
      </c>
      <c r="C35" s="96" t="s">
        <v>255</v>
      </c>
      <c r="D35" s="106"/>
      <c r="E35" s="107">
        <v>304200</v>
      </c>
      <c r="F35" s="71"/>
      <c r="G35" s="71">
        <v>43368.76</v>
      </c>
    </row>
    <row r="36" spans="1:7" ht="51.75" hidden="1" x14ac:dyDescent="0.25">
      <c r="A36" s="93">
        <v>200</v>
      </c>
      <c r="B36" s="94" t="s">
        <v>240</v>
      </c>
      <c r="C36" s="96" t="s">
        <v>241</v>
      </c>
      <c r="D36" s="106">
        <f>D37</f>
        <v>0</v>
      </c>
      <c r="E36" s="106">
        <f>E37</f>
        <v>0</v>
      </c>
      <c r="F36" s="79">
        <f>F37</f>
        <v>0</v>
      </c>
      <c r="G36" s="79">
        <f>G37</f>
        <v>0</v>
      </c>
    </row>
    <row r="37" spans="1:7" hidden="1" x14ac:dyDescent="0.25">
      <c r="A37" s="93">
        <v>200</v>
      </c>
      <c r="B37" s="94" t="s">
        <v>256</v>
      </c>
      <c r="C37" s="96" t="s">
        <v>255</v>
      </c>
      <c r="D37" s="106"/>
      <c r="E37" s="108"/>
      <c r="F37" s="71"/>
      <c r="G37" s="71"/>
    </row>
    <row r="38" spans="1:7" ht="64.5" x14ac:dyDescent="0.25">
      <c r="A38" s="93">
        <v>200</v>
      </c>
      <c r="B38" s="94" t="s">
        <v>245</v>
      </c>
      <c r="C38" s="96" t="s">
        <v>246</v>
      </c>
      <c r="D38" s="106">
        <f>D39</f>
        <v>0</v>
      </c>
      <c r="E38" s="106">
        <f>E39</f>
        <v>456400</v>
      </c>
      <c r="F38" s="79">
        <f>F39</f>
        <v>0</v>
      </c>
      <c r="G38" s="85">
        <f>G39</f>
        <v>56791.02</v>
      </c>
    </row>
    <row r="39" spans="1:7" x14ac:dyDescent="0.25">
      <c r="A39" s="93">
        <v>200</v>
      </c>
      <c r="B39" s="94" t="s">
        <v>257</v>
      </c>
      <c r="C39" s="96" t="s">
        <v>255</v>
      </c>
      <c r="D39" s="106"/>
      <c r="E39" s="107">
        <v>456400</v>
      </c>
      <c r="F39" s="71"/>
      <c r="G39" s="71">
        <v>56791.02</v>
      </c>
    </row>
    <row r="40" spans="1:7" ht="26.25" x14ac:dyDescent="0.25">
      <c r="A40" s="93">
        <v>200</v>
      </c>
      <c r="B40" s="94" t="s">
        <v>249</v>
      </c>
      <c r="C40" s="96" t="s">
        <v>250</v>
      </c>
      <c r="D40" s="106">
        <f>D41</f>
        <v>0</v>
      </c>
      <c r="E40" s="106">
        <f>E41</f>
        <v>33400</v>
      </c>
      <c r="F40" s="79">
        <f>F41</f>
        <v>0</v>
      </c>
      <c r="G40" s="86">
        <f>G41</f>
        <v>5567.07</v>
      </c>
    </row>
    <row r="41" spans="1:7" x14ac:dyDescent="0.25">
      <c r="A41" s="93">
        <v>200</v>
      </c>
      <c r="B41" s="94" t="s">
        <v>258</v>
      </c>
      <c r="C41" s="96" t="s">
        <v>255</v>
      </c>
      <c r="D41" s="106"/>
      <c r="E41" s="107">
        <v>33400</v>
      </c>
      <c r="F41" s="71"/>
      <c r="G41" s="71">
        <v>5567.07</v>
      </c>
    </row>
    <row r="42" spans="1:7" ht="39" x14ac:dyDescent="0.25">
      <c r="A42" s="93">
        <v>200</v>
      </c>
      <c r="B42" s="92" t="s">
        <v>259</v>
      </c>
      <c r="C42" s="199" t="s">
        <v>260</v>
      </c>
      <c r="D42" s="106"/>
      <c r="E42" s="108">
        <f>E43</f>
        <v>4652444.17</v>
      </c>
      <c r="F42" s="71"/>
      <c r="G42" s="71">
        <f>G43</f>
        <v>0</v>
      </c>
    </row>
    <row r="43" spans="1:7" x14ac:dyDescent="0.25">
      <c r="A43" s="75">
        <v>200</v>
      </c>
      <c r="B43" s="95" t="s">
        <v>261</v>
      </c>
      <c r="C43" s="97" t="s">
        <v>262</v>
      </c>
      <c r="D43" s="106"/>
      <c r="E43" s="108">
        <f>E44</f>
        <v>4652444.17</v>
      </c>
      <c r="F43" s="71"/>
      <c r="G43" s="71">
        <f>G44</f>
        <v>0</v>
      </c>
    </row>
    <row r="44" spans="1:7" x14ac:dyDescent="0.25">
      <c r="A44" s="93">
        <v>200</v>
      </c>
      <c r="B44" s="94" t="s">
        <v>263</v>
      </c>
      <c r="C44" s="96" t="s">
        <v>264</v>
      </c>
      <c r="D44" s="106"/>
      <c r="E44" s="108">
        <f>E45</f>
        <v>4652444.17</v>
      </c>
      <c r="F44" s="71"/>
      <c r="G44" s="71">
        <f>G45</f>
        <v>0</v>
      </c>
    </row>
    <row r="45" spans="1:7" x14ac:dyDescent="0.25">
      <c r="A45" s="93">
        <v>200</v>
      </c>
      <c r="B45" s="94" t="s">
        <v>265</v>
      </c>
      <c r="C45" s="96" t="s">
        <v>266</v>
      </c>
      <c r="D45" s="106"/>
      <c r="E45" s="108">
        <v>4652444.17</v>
      </c>
      <c r="F45" s="71"/>
      <c r="G45" s="71">
        <v>0</v>
      </c>
    </row>
    <row r="46" spans="1:7" ht="38.25" customHeight="1" x14ac:dyDescent="0.25">
      <c r="A46" s="75">
        <v>200</v>
      </c>
      <c r="B46" s="92" t="s">
        <v>267</v>
      </c>
      <c r="C46" s="97" t="s">
        <v>268</v>
      </c>
      <c r="D46" s="116">
        <f>D47+D67+D92+D111+D130+D137+D143+D148+D158+D167+D179+D186+D217</f>
        <v>0</v>
      </c>
      <c r="E46" s="196">
        <f>E67+E92+E111+E137+E143+E158+E167+E186+E130</f>
        <v>4662599.83</v>
      </c>
      <c r="F46" s="70">
        <f>F47+F67+F92+F111+F130+F137+F143+F148+F158+F167+F179+F186+F217</f>
        <v>0</v>
      </c>
      <c r="G46" s="70">
        <f>G67+G130+G92+G137+G143+G148+G158+G167+G179+G186+G111</f>
        <v>964654.22</v>
      </c>
    </row>
    <row r="47" spans="1:7" ht="63.75" hidden="1" customHeight="1" x14ac:dyDescent="0.25">
      <c r="A47" s="75">
        <v>200</v>
      </c>
      <c r="B47" s="92" t="s">
        <v>240</v>
      </c>
      <c r="C47" s="97" t="s">
        <v>241</v>
      </c>
      <c r="D47" s="116">
        <f>D49+D57+D58</f>
        <v>0</v>
      </c>
      <c r="E47" s="198">
        <f>E49+E57+E58</f>
        <v>0</v>
      </c>
      <c r="F47" s="78">
        <f>F49+F57+F58</f>
        <v>0</v>
      </c>
      <c r="G47" s="78">
        <f>G49+G57+G58</f>
        <v>0</v>
      </c>
    </row>
    <row r="48" spans="1:7" hidden="1" x14ac:dyDescent="0.25">
      <c r="A48" s="93">
        <v>200</v>
      </c>
      <c r="B48" s="94" t="s">
        <v>269</v>
      </c>
      <c r="C48" s="96" t="s">
        <v>236</v>
      </c>
      <c r="D48" s="106"/>
      <c r="E48" s="197"/>
      <c r="F48" s="71"/>
      <c r="G48" s="71"/>
    </row>
    <row r="49" spans="1:7" hidden="1" x14ac:dyDescent="0.25">
      <c r="A49" s="93">
        <v>200</v>
      </c>
      <c r="B49" s="94" t="s">
        <v>270</v>
      </c>
      <c r="C49" s="96" t="s">
        <v>264</v>
      </c>
      <c r="D49" s="106">
        <f>D50+D51+D52+D53+D54+D55+D56</f>
        <v>0</v>
      </c>
      <c r="E49" s="197">
        <f>E50+E51+E52+E53+E54+E55+E56</f>
        <v>0</v>
      </c>
      <c r="F49" s="79">
        <f>F50+F51+F52+F53+F54+F55+F56</f>
        <v>0</v>
      </c>
      <c r="G49" s="79">
        <f>G50+G51+G52+G53+G54+G55+G56</f>
        <v>0</v>
      </c>
    </row>
    <row r="50" spans="1:7" hidden="1" x14ac:dyDescent="0.25">
      <c r="A50" s="93">
        <v>200</v>
      </c>
      <c r="B50" s="94" t="s">
        <v>271</v>
      </c>
      <c r="C50" s="96" t="s">
        <v>272</v>
      </c>
      <c r="D50" s="106"/>
      <c r="E50" s="197"/>
      <c r="F50" s="71"/>
      <c r="G50" s="71"/>
    </row>
    <row r="51" spans="1:7" hidden="1" x14ac:dyDescent="0.25">
      <c r="A51" s="93">
        <v>200</v>
      </c>
      <c r="B51" s="94" t="s">
        <v>273</v>
      </c>
      <c r="C51" s="96" t="s">
        <v>274</v>
      </c>
      <c r="D51" s="106"/>
      <c r="E51" s="197"/>
      <c r="F51" s="71"/>
      <c r="G51" s="71"/>
    </row>
    <row r="52" spans="1:7" hidden="1" x14ac:dyDescent="0.25">
      <c r="A52" s="93">
        <v>200</v>
      </c>
      <c r="B52" s="94" t="s">
        <v>275</v>
      </c>
      <c r="C52" s="96" t="s">
        <v>266</v>
      </c>
      <c r="D52" s="106"/>
      <c r="E52" s="197"/>
      <c r="F52" s="71"/>
      <c r="G52" s="71"/>
    </row>
    <row r="53" spans="1:7" hidden="1" x14ac:dyDescent="0.25">
      <c r="A53" s="93">
        <v>200</v>
      </c>
      <c r="B53" s="94" t="s">
        <v>276</v>
      </c>
      <c r="C53" s="96" t="s">
        <v>277</v>
      </c>
      <c r="D53" s="106"/>
      <c r="E53" s="197"/>
      <c r="F53" s="71"/>
      <c r="G53" s="71"/>
    </row>
    <row r="54" spans="1:7" hidden="1" x14ac:dyDescent="0.25">
      <c r="A54" s="93"/>
      <c r="B54" s="94" t="s">
        <v>278</v>
      </c>
      <c r="C54" s="96" t="s">
        <v>279</v>
      </c>
      <c r="D54" s="106"/>
      <c r="E54" s="197"/>
      <c r="F54" s="71"/>
      <c r="G54" s="71"/>
    </row>
    <row r="55" spans="1:7" ht="26.25" hidden="1" x14ac:dyDescent="0.25">
      <c r="A55" s="93"/>
      <c r="B55" s="94" t="s">
        <v>280</v>
      </c>
      <c r="C55" s="96" t="s">
        <v>281</v>
      </c>
      <c r="D55" s="106"/>
      <c r="E55" s="197"/>
      <c r="F55" s="71"/>
      <c r="G55" s="71"/>
    </row>
    <row r="56" spans="1:7" ht="39" hidden="1" x14ac:dyDescent="0.25">
      <c r="A56" s="93"/>
      <c r="B56" s="94" t="s">
        <v>282</v>
      </c>
      <c r="C56" s="96" t="s">
        <v>283</v>
      </c>
      <c r="D56" s="106"/>
      <c r="E56" s="197"/>
      <c r="F56" s="71"/>
      <c r="G56" s="71"/>
    </row>
    <row r="57" spans="1:7" hidden="1" x14ac:dyDescent="0.25">
      <c r="A57" s="93">
        <v>200</v>
      </c>
      <c r="B57" s="94" t="s">
        <v>284</v>
      </c>
      <c r="C57" s="96" t="s">
        <v>285</v>
      </c>
      <c r="D57" s="106"/>
      <c r="E57" s="197"/>
      <c r="F57" s="71"/>
      <c r="G57" s="71"/>
    </row>
    <row r="58" spans="1:7" hidden="1" x14ac:dyDescent="0.25">
      <c r="A58" s="93">
        <v>200</v>
      </c>
      <c r="B58" s="94" t="s">
        <v>286</v>
      </c>
      <c r="C58" s="96" t="s">
        <v>287</v>
      </c>
      <c r="D58" s="106">
        <f>D59+D60</f>
        <v>0</v>
      </c>
      <c r="E58" s="197">
        <f>E59+E60</f>
        <v>0</v>
      </c>
      <c r="F58" s="79">
        <f>F59+F60</f>
        <v>0</v>
      </c>
      <c r="G58" s="79">
        <f>G59+G60</f>
        <v>0</v>
      </c>
    </row>
    <row r="59" spans="1:7" hidden="1" x14ac:dyDescent="0.25">
      <c r="A59" s="93">
        <v>200</v>
      </c>
      <c r="B59" s="94" t="s">
        <v>288</v>
      </c>
      <c r="C59" s="96" t="s">
        <v>289</v>
      </c>
      <c r="D59" s="106"/>
      <c r="E59" s="197"/>
      <c r="F59" s="71"/>
      <c r="G59" s="71"/>
    </row>
    <row r="60" spans="1:7" ht="26.25" hidden="1" x14ac:dyDescent="0.25">
      <c r="A60" s="93">
        <v>200</v>
      </c>
      <c r="B60" s="94" t="s">
        <v>290</v>
      </c>
      <c r="C60" s="96" t="s">
        <v>291</v>
      </c>
      <c r="D60" s="106">
        <f>D61+D62+D63+D64+D65+D66</f>
        <v>0</v>
      </c>
      <c r="E60" s="197">
        <f>E61+E62+E63+E64+E65+E66</f>
        <v>0</v>
      </c>
      <c r="F60" s="79">
        <f>F61+F62+F63+F64+F65+F66</f>
        <v>0</v>
      </c>
      <c r="G60" s="79">
        <f>G61+G62+G63+G64+G65+G66</f>
        <v>0</v>
      </c>
    </row>
    <row r="61" spans="1:7" hidden="1" x14ac:dyDescent="0.25">
      <c r="A61" s="93"/>
      <c r="B61" s="94" t="s">
        <v>292</v>
      </c>
      <c r="C61" s="96" t="s">
        <v>293</v>
      </c>
      <c r="D61" s="106"/>
      <c r="E61" s="197"/>
      <c r="F61" s="71"/>
      <c r="G61" s="71"/>
    </row>
    <row r="62" spans="1:7" ht="26.25" hidden="1" x14ac:dyDescent="0.25">
      <c r="A62" s="93"/>
      <c r="B62" s="94" t="s">
        <v>294</v>
      </c>
      <c r="C62" s="96" t="s">
        <v>295</v>
      </c>
      <c r="D62" s="106"/>
      <c r="E62" s="197"/>
      <c r="F62" s="71"/>
      <c r="G62" s="71"/>
    </row>
    <row r="63" spans="1:7" ht="26.25" hidden="1" x14ac:dyDescent="0.25">
      <c r="A63" s="93"/>
      <c r="B63" s="94" t="s">
        <v>296</v>
      </c>
      <c r="C63" s="96" t="s">
        <v>297</v>
      </c>
      <c r="D63" s="106"/>
      <c r="E63" s="197"/>
      <c r="F63" s="71"/>
      <c r="G63" s="71"/>
    </row>
    <row r="64" spans="1:7" hidden="1" x14ac:dyDescent="0.25">
      <c r="A64" s="93"/>
      <c r="B64" s="94" t="s">
        <v>298</v>
      </c>
      <c r="C64" s="96" t="s">
        <v>299</v>
      </c>
      <c r="D64" s="106"/>
      <c r="E64" s="197"/>
      <c r="F64" s="71"/>
      <c r="G64" s="71"/>
    </row>
    <row r="65" spans="1:7" ht="26.25" hidden="1" x14ac:dyDescent="0.25">
      <c r="A65" s="93"/>
      <c r="B65" s="94" t="s">
        <v>300</v>
      </c>
      <c r="C65" s="96" t="s">
        <v>301</v>
      </c>
      <c r="D65" s="106"/>
      <c r="E65" s="197"/>
      <c r="F65" s="71"/>
      <c r="G65" s="71"/>
    </row>
    <row r="66" spans="1:7" ht="26.25" hidden="1" x14ac:dyDescent="0.25">
      <c r="A66" s="93"/>
      <c r="B66" s="94" t="s">
        <v>302</v>
      </c>
      <c r="C66" s="96" t="s">
        <v>303</v>
      </c>
      <c r="D66" s="106"/>
      <c r="E66" s="197"/>
      <c r="F66" s="71"/>
      <c r="G66" s="71"/>
    </row>
    <row r="67" spans="1:7" ht="64.5" x14ac:dyDescent="0.25">
      <c r="A67" s="75">
        <v>200</v>
      </c>
      <c r="B67" s="92" t="s">
        <v>245</v>
      </c>
      <c r="C67" s="97" t="s">
        <v>246</v>
      </c>
      <c r="D67" s="116"/>
      <c r="E67" s="198">
        <f>E69+E79+E80</f>
        <v>1209200</v>
      </c>
      <c r="F67" s="84"/>
      <c r="G67" s="84">
        <f>G69+G80</f>
        <v>311492.39</v>
      </c>
    </row>
    <row r="68" spans="1:7" x14ac:dyDescent="0.25">
      <c r="A68" s="93">
        <v>200</v>
      </c>
      <c r="B68" s="94" t="s">
        <v>304</v>
      </c>
      <c r="C68" s="96" t="s">
        <v>236</v>
      </c>
      <c r="D68" s="106"/>
      <c r="E68" s="108"/>
      <c r="F68" s="71"/>
      <c r="G68" s="71"/>
    </row>
    <row r="69" spans="1:7" x14ac:dyDescent="0.25">
      <c r="A69" s="93">
        <v>200</v>
      </c>
      <c r="B69" s="94" t="s">
        <v>305</v>
      </c>
      <c r="C69" s="96" t="s">
        <v>264</v>
      </c>
      <c r="D69" s="106">
        <f>D70+D71+D72+D73+D74+D75+D76+D77+D78</f>
        <v>0</v>
      </c>
      <c r="E69" s="106">
        <f>E70+E71+E72+E73+E74+E75+E76+E77+E78</f>
        <v>921500</v>
      </c>
      <c r="F69" s="79">
        <f>F70+F71+F72+F73+F74+F75+F76+F77+F78</f>
        <v>0</v>
      </c>
      <c r="G69" s="85">
        <f>G70+G71+G72+G73+G74+G75+G76+G77+G78</f>
        <v>222615.71</v>
      </c>
    </row>
    <row r="70" spans="1:7" x14ac:dyDescent="0.25">
      <c r="A70" s="93">
        <v>200</v>
      </c>
      <c r="B70" s="94" t="s">
        <v>306</v>
      </c>
      <c r="C70" s="96" t="s">
        <v>272</v>
      </c>
      <c r="D70" s="106"/>
      <c r="E70" s="107">
        <v>48600</v>
      </c>
      <c r="F70" s="71"/>
      <c r="G70" s="71">
        <v>10086.299999999999</v>
      </c>
    </row>
    <row r="71" spans="1:7" x14ac:dyDescent="0.25">
      <c r="A71" s="93">
        <v>200</v>
      </c>
      <c r="B71" s="94" t="s">
        <v>307</v>
      </c>
      <c r="C71" s="96" t="s">
        <v>308</v>
      </c>
      <c r="D71" s="106"/>
      <c r="E71" s="107"/>
      <c r="F71" s="71"/>
      <c r="G71" s="71"/>
    </row>
    <row r="72" spans="1:7" x14ac:dyDescent="0.25">
      <c r="A72" s="93">
        <v>200</v>
      </c>
      <c r="B72" s="94" t="s">
        <v>309</v>
      </c>
      <c r="C72" s="96" t="s">
        <v>274</v>
      </c>
      <c r="D72" s="106"/>
      <c r="E72" s="107">
        <v>2500</v>
      </c>
      <c r="F72" s="71"/>
      <c r="G72" s="71">
        <v>345.24</v>
      </c>
    </row>
    <row r="73" spans="1:7" x14ac:dyDescent="0.25">
      <c r="A73" s="93">
        <v>200</v>
      </c>
      <c r="B73" s="94" t="s">
        <v>310</v>
      </c>
      <c r="C73" s="96" t="s">
        <v>311</v>
      </c>
      <c r="D73" s="106"/>
      <c r="E73" s="107"/>
      <c r="F73" s="71"/>
      <c r="G73" s="71"/>
    </row>
    <row r="74" spans="1:7" x14ac:dyDescent="0.25">
      <c r="A74" s="93">
        <v>200</v>
      </c>
      <c r="B74" s="94" t="s">
        <v>312</v>
      </c>
      <c r="C74" s="96" t="s">
        <v>266</v>
      </c>
      <c r="D74" s="106"/>
      <c r="E74" s="107">
        <v>225900</v>
      </c>
      <c r="F74" s="71"/>
      <c r="G74" s="71">
        <v>77577.789999999994</v>
      </c>
    </row>
    <row r="75" spans="1:7" x14ac:dyDescent="0.25">
      <c r="A75" s="93">
        <v>200</v>
      </c>
      <c r="B75" s="94" t="s">
        <v>313</v>
      </c>
      <c r="C75" s="96" t="s">
        <v>277</v>
      </c>
      <c r="D75" s="106"/>
      <c r="E75" s="107">
        <v>632500</v>
      </c>
      <c r="F75" s="71"/>
      <c r="G75" s="71">
        <v>134606.38</v>
      </c>
    </row>
    <row r="76" spans="1:7" x14ac:dyDescent="0.25">
      <c r="A76" s="93">
        <v>200</v>
      </c>
      <c r="B76" s="94" t="s">
        <v>314</v>
      </c>
      <c r="C76" s="96" t="s">
        <v>279</v>
      </c>
      <c r="D76" s="106"/>
      <c r="E76" s="107">
        <v>12000</v>
      </c>
      <c r="F76" s="71"/>
      <c r="G76" s="71">
        <v>0</v>
      </c>
    </row>
    <row r="77" spans="1:7" ht="26.25" x14ac:dyDescent="0.25">
      <c r="A77" s="93">
        <v>200</v>
      </c>
      <c r="B77" s="94" t="s">
        <v>315</v>
      </c>
      <c r="C77" s="96" t="s">
        <v>281</v>
      </c>
      <c r="D77" s="106"/>
      <c r="E77" s="108"/>
      <c r="F77" s="71"/>
      <c r="G77" s="71"/>
    </row>
    <row r="78" spans="1:7" ht="39" x14ac:dyDescent="0.25">
      <c r="A78" s="93">
        <v>200</v>
      </c>
      <c r="B78" s="94" t="s">
        <v>316</v>
      </c>
      <c r="C78" s="96" t="s">
        <v>283</v>
      </c>
      <c r="D78" s="106"/>
      <c r="E78" s="108"/>
      <c r="F78" s="71"/>
      <c r="G78" s="71"/>
    </row>
    <row r="79" spans="1:7" x14ac:dyDescent="0.25">
      <c r="A79" s="93">
        <v>200</v>
      </c>
      <c r="B79" s="94" t="s">
        <v>317</v>
      </c>
      <c r="C79" s="96" t="s">
        <v>285</v>
      </c>
      <c r="D79" s="106"/>
      <c r="E79" s="107"/>
      <c r="F79" s="71"/>
      <c r="G79" s="71"/>
    </row>
    <row r="80" spans="1:7" x14ac:dyDescent="0.25">
      <c r="A80" s="93">
        <v>200</v>
      </c>
      <c r="B80" s="94" t="s">
        <v>318</v>
      </c>
      <c r="C80" s="96" t="s">
        <v>287</v>
      </c>
      <c r="D80" s="106">
        <f>D81+D82</f>
        <v>0</v>
      </c>
      <c r="E80" s="106">
        <f>E81+E82</f>
        <v>287700</v>
      </c>
      <c r="F80" s="79">
        <f>F81+F82</f>
        <v>0</v>
      </c>
      <c r="G80" s="82">
        <f>G81+G82</f>
        <v>88876.68</v>
      </c>
    </row>
    <row r="81" spans="1:7" x14ac:dyDescent="0.25">
      <c r="A81" s="93">
        <v>200</v>
      </c>
      <c r="B81" s="94" t="s">
        <v>319</v>
      </c>
      <c r="C81" s="96" t="s">
        <v>289</v>
      </c>
      <c r="D81" s="106"/>
      <c r="E81" s="108">
        <v>13200</v>
      </c>
      <c r="F81" s="71"/>
      <c r="G81" s="71">
        <v>13180</v>
      </c>
    </row>
    <row r="82" spans="1:7" ht="26.25" x14ac:dyDescent="0.25">
      <c r="A82" s="93">
        <v>200</v>
      </c>
      <c r="B82" s="94" t="s">
        <v>320</v>
      </c>
      <c r="C82" s="96" t="s">
        <v>291</v>
      </c>
      <c r="D82" s="106">
        <f>D83+D84+D85+D86+D87+D88</f>
        <v>0</v>
      </c>
      <c r="E82" s="197">
        <f>E84+E85+E86+E87+E88+E89</f>
        <v>274500</v>
      </c>
      <c r="F82" s="79">
        <f>F83+F84+F85+F86+F87+F88</f>
        <v>0</v>
      </c>
      <c r="G82" s="82">
        <f>G83+G84+G85+G86+G87+G88+G89</f>
        <v>75696.679999999993</v>
      </c>
    </row>
    <row r="83" spans="1:7" x14ac:dyDescent="0.25">
      <c r="A83" s="93">
        <v>200</v>
      </c>
      <c r="B83" s="94" t="s">
        <v>321</v>
      </c>
      <c r="C83" s="96" t="s">
        <v>293</v>
      </c>
      <c r="D83" s="106"/>
      <c r="E83" s="108"/>
      <c r="F83" s="71"/>
      <c r="G83" s="81"/>
    </row>
    <row r="84" spans="1:7" ht="26.25" x14ac:dyDescent="0.25">
      <c r="A84" s="93">
        <v>200</v>
      </c>
      <c r="B84" s="94" t="s">
        <v>322</v>
      </c>
      <c r="C84" s="96" t="s">
        <v>295</v>
      </c>
      <c r="D84" s="106"/>
      <c r="E84" s="107">
        <v>185700</v>
      </c>
      <c r="F84" s="71"/>
      <c r="G84" s="82">
        <v>45383</v>
      </c>
    </row>
    <row r="85" spans="1:7" ht="26.25" x14ac:dyDescent="0.25">
      <c r="A85" s="93">
        <v>200</v>
      </c>
      <c r="B85" s="94" t="s">
        <v>323</v>
      </c>
      <c r="C85" s="96" t="s">
        <v>297</v>
      </c>
      <c r="D85" s="106"/>
      <c r="E85" s="108">
        <v>0</v>
      </c>
      <c r="F85" s="71"/>
      <c r="G85" s="71">
        <v>0</v>
      </c>
    </row>
    <row r="86" spans="1:7" x14ac:dyDescent="0.25">
      <c r="A86" s="93">
        <v>200</v>
      </c>
      <c r="B86" s="94" t="s">
        <v>324</v>
      </c>
      <c r="C86" s="96" t="s">
        <v>299</v>
      </c>
      <c r="D86" s="106"/>
      <c r="E86" s="108"/>
      <c r="F86" s="71"/>
      <c r="G86" s="71"/>
    </row>
    <row r="87" spans="1:7" ht="26.25" x14ac:dyDescent="0.25">
      <c r="A87" s="93">
        <v>200</v>
      </c>
      <c r="B87" s="94" t="s">
        <v>325</v>
      </c>
      <c r="C87" s="96" t="s">
        <v>326</v>
      </c>
      <c r="D87" s="106"/>
      <c r="E87" s="107">
        <v>88800</v>
      </c>
      <c r="F87" s="71"/>
      <c r="G87" s="71">
        <v>30313.68</v>
      </c>
    </row>
    <row r="88" spans="1:7" ht="26.25" x14ac:dyDescent="0.25">
      <c r="A88" s="93">
        <v>200</v>
      </c>
      <c r="B88" s="94" t="s">
        <v>327</v>
      </c>
      <c r="C88" s="96" t="s">
        <v>303</v>
      </c>
      <c r="D88" s="106"/>
      <c r="E88" s="108"/>
      <c r="F88" s="71"/>
      <c r="G88" s="71"/>
    </row>
    <row r="89" spans="1:7" ht="39" x14ac:dyDescent="0.25">
      <c r="A89" s="93">
        <v>200</v>
      </c>
      <c r="B89" s="94" t="s">
        <v>328</v>
      </c>
      <c r="C89" s="96" t="s">
        <v>329</v>
      </c>
      <c r="D89" s="106"/>
      <c r="E89" s="107"/>
      <c r="F89" s="71"/>
      <c r="G89" s="71"/>
    </row>
    <row r="90" spans="1:7" s="62" customFormat="1" x14ac:dyDescent="0.25">
      <c r="A90" s="105">
        <v>200</v>
      </c>
      <c r="B90" s="96" t="s">
        <v>304</v>
      </c>
      <c r="C90" s="96" t="s">
        <v>236</v>
      </c>
      <c r="D90" s="106"/>
      <c r="E90" s="107">
        <f>E91</f>
        <v>0</v>
      </c>
      <c r="F90" s="108"/>
      <c r="G90" s="108">
        <f>G91</f>
        <v>0</v>
      </c>
    </row>
    <row r="91" spans="1:7" x14ac:dyDescent="0.25">
      <c r="A91" s="93">
        <v>200</v>
      </c>
      <c r="B91" s="94" t="s">
        <v>309</v>
      </c>
      <c r="C91" s="96" t="s">
        <v>274</v>
      </c>
      <c r="D91" s="106"/>
      <c r="E91" s="107"/>
      <c r="F91" s="71"/>
      <c r="G91" s="87"/>
    </row>
    <row r="92" spans="1:7" ht="26.25" hidden="1" x14ac:dyDescent="0.25">
      <c r="A92" s="75">
        <v>200</v>
      </c>
      <c r="B92" s="92" t="s">
        <v>223</v>
      </c>
      <c r="C92" s="97" t="s">
        <v>224</v>
      </c>
      <c r="D92" s="116">
        <f>D94+D101+D102</f>
        <v>0</v>
      </c>
      <c r="E92" s="116">
        <f>E94+E101+E102</f>
        <v>0</v>
      </c>
      <c r="F92" s="78">
        <f>F94+F101+F102</f>
        <v>0</v>
      </c>
      <c r="G92" s="74">
        <f>G94+G101+G102</f>
        <v>0</v>
      </c>
    </row>
    <row r="93" spans="1:7" hidden="1" x14ac:dyDescent="0.25">
      <c r="A93" s="93">
        <v>200</v>
      </c>
      <c r="B93" s="94" t="s">
        <v>332</v>
      </c>
      <c r="C93" s="96" t="s">
        <v>236</v>
      </c>
      <c r="D93" s="106"/>
      <c r="E93" s="108"/>
      <c r="F93" s="71"/>
      <c r="G93" s="73"/>
    </row>
    <row r="94" spans="1:7" hidden="1" x14ac:dyDescent="0.25">
      <c r="A94" s="93">
        <v>200</v>
      </c>
      <c r="B94" s="94" t="s">
        <v>333</v>
      </c>
      <c r="C94" s="96" t="s">
        <v>264</v>
      </c>
      <c r="D94" s="106">
        <f>D95+D96+D97+D98+D99+D100</f>
        <v>0</v>
      </c>
      <c r="E94" s="106">
        <f>E95+E96+E97+E98+E99+E100</f>
        <v>0</v>
      </c>
      <c r="F94" s="79">
        <f>F95+F96+F97+F98+F99+F100</f>
        <v>0</v>
      </c>
      <c r="G94" s="80">
        <f>G95+G96+G97+G98+G99+G100</f>
        <v>0</v>
      </c>
    </row>
    <row r="95" spans="1:7" hidden="1" x14ac:dyDescent="0.25">
      <c r="A95" s="93">
        <v>200</v>
      </c>
      <c r="B95" s="94" t="s">
        <v>334</v>
      </c>
      <c r="C95" s="96" t="s">
        <v>272</v>
      </c>
      <c r="D95" s="106"/>
      <c r="E95" s="108"/>
      <c r="F95" s="71"/>
      <c r="G95" s="73"/>
    </row>
    <row r="96" spans="1:7" hidden="1" x14ac:dyDescent="0.25">
      <c r="A96" s="93">
        <v>200</v>
      </c>
      <c r="B96" s="94" t="s">
        <v>335</v>
      </c>
      <c r="C96" s="96" t="s">
        <v>308</v>
      </c>
      <c r="D96" s="106"/>
      <c r="E96" s="108"/>
      <c r="F96" s="71"/>
      <c r="G96" s="73"/>
    </row>
    <row r="97" spans="1:7" hidden="1" x14ac:dyDescent="0.25">
      <c r="A97" s="93">
        <v>200</v>
      </c>
      <c r="B97" s="94" t="s">
        <v>336</v>
      </c>
      <c r="C97" s="96" t="s">
        <v>274</v>
      </c>
      <c r="D97" s="106"/>
      <c r="E97" s="108"/>
      <c r="F97" s="71"/>
      <c r="G97" s="73"/>
    </row>
    <row r="98" spans="1:7" hidden="1" x14ac:dyDescent="0.25">
      <c r="A98" s="93">
        <v>200</v>
      </c>
      <c r="B98" s="94" t="s">
        <v>337</v>
      </c>
      <c r="C98" s="96" t="s">
        <v>311</v>
      </c>
      <c r="D98" s="106"/>
      <c r="E98" s="108"/>
      <c r="F98" s="71"/>
      <c r="G98" s="73"/>
    </row>
    <row r="99" spans="1:7" hidden="1" x14ac:dyDescent="0.25">
      <c r="A99" s="93">
        <v>200</v>
      </c>
      <c r="B99" s="94" t="s">
        <v>338</v>
      </c>
      <c r="C99" s="96" t="s">
        <v>266</v>
      </c>
      <c r="D99" s="106"/>
      <c r="E99" s="108"/>
      <c r="F99" s="71"/>
      <c r="G99" s="73"/>
    </row>
    <row r="100" spans="1:7" hidden="1" x14ac:dyDescent="0.25">
      <c r="A100" s="93">
        <v>200</v>
      </c>
      <c r="B100" s="94" t="s">
        <v>339</v>
      </c>
      <c r="C100" s="96" t="s">
        <v>277</v>
      </c>
      <c r="D100" s="106"/>
      <c r="E100" s="108">
        <v>0</v>
      </c>
      <c r="F100" s="71"/>
      <c r="G100" s="73"/>
    </row>
    <row r="101" spans="1:7" hidden="1" x14ac:dyDescent="0.25">
      <c r="A101" s="93">
        <v>200</v>
      </c>
      <c r="B101" s="94" t="s">
        <v>340</v>
      </c>
      <c r="C101" s="96" t="s">
        <v>285</v>
      </c>
      <c r="D101" s="106"/>
      <c r="E101" s="108"/>
      <c r="F101" s="71"/>
      <c r="G101" s="73"/>
    </row>
    <row r="102" spans="1:7" hidden="1" x14ac:dyDescent="0.25">
      <c r="A102" s="93">
        <v>200</v>
      </c>
      <c r="B102" s="94" t="s">
        <v>341</v>
      </c>
      <c r="C102" s="96" t="s">
        <v>287</v>
      </c>
      <c r="D102" s="106">
        <f>D103+D104</f>
        <v>0</v>
      </c>
      <c r="E102" s="106">
        <f>E103+E104</f>
        <v>0</v>
      </c>
      <c r="F102" s="79">
        <f>F103+F104</f>
        <v>0</v>
      </c>
      <c r="G102" s="80">
        <f>G103+G104</f>
        <v>0</v>
      </c>
    </row>
    <row r="103" spans="1:7" hidden="1" x14ac:dyDescent="0.25">
      <c r="A103" s="93">
        <v>200</v>
      </c>
      <c r="B103" s="94" t="s">
        <v>342</v>
      </c>
      <c r="C103" s="96" t="s">
        <v>289</v>
      </c>
      <c r="D103" s="106"/>
      <c r="E103" s="108"/>
      <c r="F103" s="71"/>
      <c r="G103" s="73"/>
    </row>
    <row r="104" spans="1:7" ht="26.25" hidden="1" x14ac:dyDescent="0.25">
      <c r="A104" s="93">
        <v>200</v>
      </c>
      <c r="B104" s="94" t="s">
        <v>343</v>
      </c>
      <c r="C104" s="96" t="s">
        <v>291</v>
      </c>
      <c r="D104" s="106">
        <f>D105+D106+D107+D108+D109+D110</f>
        <v>0</v>
      </c>
      <c r="E104" s="106">
        <f>E105+E106+E107+E108+E109+E110</f>
        <v>0</v>
      </c>
      <c r="F104" s="79">
        <f>F105+F106+F107+F108+F109+F110</f>
        <v>0</v>
      </c>
      <c r="G104" s="80">
        <f>G105+G106+G107+G108+G109+G110</f>
        <v>0</v>
      </c>
    </row>
    <row r="105" spans="1:7" hidden="1" x14ac:dyDescent="0.25">
      <c r="A105" s="93">
        <v>200</v>
      </c>
      <c r="B105" s="94" t="s">
        <v>344</v>
      </c>
      <c r="C105" s="96" t="s">
        <v>293</v>
      </c>
      <c r="D105" s="106"/>
      <c r="E105" s="108"/>
      <c r="F105" s="71"/>
      <c r="G105" s="73"/>
    </row>
    <row r="106" spans="1:7" ht="26.25" hidden="1" x14ac:dyDescent="0.25">
      <c r="A106" s="93">
        <v>200</v>
      </c>
      <c r="B106" s="94" t="s">
        <v>345</v>
      </c>
      <c r="C106" s="96" t="s">
        <v>295</v>
      </c>
      <c r="D106" s="106"/>
      <c r="E106" s="108"/>
      <c r="F106" s="71"/>
      <c r="G106" s="73"/>
    </row>
    <row r="107" spans="1:7" ht="26.25" hidden="1" x14ac:dyDescent="0.25">
      <c r="A107" s="93">
        <v>200</v>
      </c>
      <c r="B107" s="94" t="s">
        <v>346</v>
      </c>
      <c r="C107" s="96" t="s">
        <v>297</v>
      </c>
      <c r="D107" s="106"/>
      <c r="E107" s="108"/>
      <c r="F107" s="71"/>
      <c r="G107" s="73"/>
    </row>
    <row r="108" spans="1:7" hidden="1" x14ac:dyDescent="0.25">
      <c r="A108" s="93">
        <v>200</v>
      </c>
      <c r="B108" s="94" t="s">
        <v>347</v>
      </c>
      <c r="C108" s="96" t="s">
        <v>299</v>
      </c>
      <c r="D108" s="106"/>
      <c r="E108" s="108"/>
      <c r="F108" s="71"/>
      <c r="G108" s="73"/>
    </row>
    <row r="109" spans="1:7" ht="26.25" hidden="1" x14ac:dyDescent="0.25">
      <c r="A109" s="93">
        <v>200</v>
      </c>
      <c r="B109" s="94" t="s">
        <v>348</v>
      </c>
      <c r="C109" s="96" t="s">
        <v>301</v>
      </c>
      <c r="D109" s="106"/>
      <c r="E109" s="108"/>
      <c r="F109" s="71"/>
      <c r="G109" s="73"/>
    </row>
    <row r="110" spans="1:7" ht="26.25" hidden="1" x14ac:dyDescent="0.25">
      <c r="A110" s="93">
        <v>200</v>
      </c>
      <c r="B110" s="94" t="s">
        <v>349</v>
      </c>
      <c r="C110" s="96" t="s">
        <v>303</v>
      </c>
      <c r="D110" s="106"/>
      <c r="E110" s="108"/>
      <c r="F110" s="71"/>
      <c r="G110" s="73"/>
    </row>
    <row r="111" spans="1:7" ht="26.25" x14ac:dyDescent="0.25">
      <c r="A111" s="75">
        <v>200</v>
      </c>
      <c r="B111" s="92" t="s">
        <v>249</v>
      </c>
      <c r="C111" s="97" t="s">
        <v>250</v>
      </c>
      <c r="D111" s="116">
        <f>D113+D120</f>
        <v>0</v>
      </c>
      <c r="E111" s="195">
        <f>E113+E120</f>
        <v>19000</v>
      </c>
      <c r="F111" s="78">
        <f>F113+F120</f>
        <v>0</v>
      </c>
      <c r="G111" s="70">
        <f>G113+G120</f>
        <v>12050</v>
      </c>
    </row>
    <row r="112" spans="1:7" x14ac:dyDescent="0.25">
      <c r="A112" s="93">
        <v>200</v>
      </c>
      <c r="B112" s="94" t="s">
        <v>350</v>
      </c>
      <c r="C112" s="96" t="s">
        <v>236</v>
      </c>
      <c r="D112" s="106"/>
      <c r="E112" s="104"/>
      <c r="F112" s="71"/>
      <c r="G112" s="71"/>
    </row>
    <row r="113" spans="1:7" x14ac:dyDescent="0.25">
      <c r="A113" s="93">
        <v>200</v>
      </c>
      <c r="B113" s="94" t="s">
        <v>351</v>
      </c>
      <c r="C113" s="96" t="s">
        <v>264</v>
      </c>
      <c r="D113" s="106">
        <f>D114+D115+D116+D117+D118+D119</f>
        <v>0</v>
      </c>
      <c r="E113" s="104">
        <f>E114+E115+E116+E117+E118+E119</f>
        <v>0</v>
      </c>
      <c r="F113" s="79">
        <f>F114+F115+F116+F117+F118+F119</f>
        <v>0</v>
      </c>
      <c r="G113" s="79">
        <f>G114+G115+G116+G117+G118+G119</f>
        <v>0</v>
      </c>
    </row>
    <row r="114" spans="1:7" hidden="1" x14ac:dyDescent="0.25">
      <c r="A114" s="93">
        <v>200</v>
      </c>
      <c r="B114" s="94" t="s">
        <v>352</v>
      </c>
      <c r="C114" s="96" t="s">
        <v>272</v>
      </c>
      <c r="D114" s="106"/>
      <c r="E114" s="104"/>
      <c r="F114" s="71"/>
      <c r="G114" s="71"/>
    </row>
    <row r="115" spans="1:7" hidden="1" x14ac:dyDescent="0.25">
      <c r="A115" s="93">
        <v>200</v>
      </c>
      <c r="B115" s="94" t="s">
        <v>353</v>
      </c>
      <c r="C115" s="96" t="s">
        <v>308</v>
      </c>
      <c r="D115" s="106"/>
      <c r="E115" s="104"/>
      <c r="F115" s="71"/>
      <c r="G115" s="71"/>
    </row>
    <row r="116" spans="1:7" hidden="1" x14ac:dyDescent="0.25">
      <c r="A116" s="93">
        <v>200</v>
      </c>
      <c r="B116" s="94" t="s">
        <v>354</v>
      </c>
      <c r="C116" s="96" t="s">
        <v>274</v>
      </c>
      <c r="D116" s="106"/>
      <c r="E116" s="104"/>
      <c r="F116" s="71"/>
      <c r="G116" s="71"/>
    </row>
    <row r="117" spans="1:7" hidden="1" x14ac:dyDescent="0.25">
      <c r="A117" s="93">
        <v>200</v>
      </c>
      <c r="B117" s="94" t="s">
        <v>355</v>
      </c>
      <c r="C117" s="96" t="s">
        <v>311</v>
      </c>
      <c r="D117" s="106"/>
      <c r="E117" s="104"/>
      <c r="F117" s="71"/>
      <c r="G117" s="71"/>
    </row>
    <row r="118" spans="1:7" hidden="1" x14ac:dyDescent="0.25">
      <c r="A118" s="93">
        <v>200</v>
      </c>
      <c r="B118" s="94" t="s">
        <v>356</v>
      </c>
      <c r="C118" s="96" t="s">
        <v>266</v>
      </c>
      <c r="D118" s="106"/>
      <c r="E118" s="104"/>
      <c r="F118" s="71"/>
      <c r="G118" s="71"/>
    </row>
    <row r="119" spans="1:7" hidden="1" x14ac:dyDescent="0.25">
      <c r="A119" s="93">
        <v>200</v>
      </c>
      <c r="B119" s="94" t="s">
        <v>357</v>
      </c>
      <c r="C119" s="96" t="s">
        <v>277</v>
      </c>
      <c r="D119" s="106"/>
      <c r="E119" s="104"/>
      <c r="F119" s="71"/>
      <c r="G119" s="71"/>
    </row>
    <row r="120" spans="1:7" x14ac:dyDescent="0.25">
      <c r="A120" s="93">
        <v>200</v>
      </c>
      <c r="B120" s="94" t="s">
        <v>358</v>
      </c>
      <c r="C120" s="96" t="s">
        <v>287</v>
      </c>
      <c r="D120" s="106">
        <f>D121+D122</f>
        <v>0</v>
      </c>
      <c r="E120" s="104">
        <f>E121+E122</f>
        <v>19000</v>
      </c>
      <c r="F120" s="79">
        <f>F121+F122</f>
        <v>0</v>
      </c>
      <c r="G120" s="82">
        <f>G122</f>
        <v>12050</v>
      </c>
    </row>
    <row r="121" spans="1:7" x14ac:dyDescent="0.25">
      <c r="A121" s="93">
        <v>200</v>
      </c>
      <c r="B121" s="94" t="s">
        <v>359</v>
      </c>
      <c r="C121" s="96" t="s">
        <v>289</v>
      </c>
      <c r="D121" s="106"/>
      <c r="E121" s="104"/>
      <c r="F121" s="71"/>
      <c r="G121" s="71"/>
    </row>
    <row r="122" spans="1:7" ht="26.25" x14ac:dyDescent="0.25">
      <c r="A122" s="93">
        <v>200</v>
      </c>
      <c r="B122" s="94" t="s">
        <v>360</v>
      </c>
      <c r="C122" s="96" t="s">
        <v>291</v>
      </c>
      <c r="D122" s="106">
        <f>D123+D124+D125+D126+D127+D128+D129</f>
        <v>0</v>
      </c>
      <c r="E122" s="104">
        <f>E123+E124+E125+E126+E127+E128+E129</f>
        <v>19000</v>
      </c>
      <c r="F122" s="79">
        <f>F123+F124+F125+F126+F127+F128</f>
        <v>0</v>
      </c>
      <c r="G122" s="82">
        <f>G127</f>
        <v>12050</v>
      </c>
    </row>
    <row r="123" spans="1:7" x14ac:dyDescent="0.25">
      <c r="A123" s="93">
        <v>200</v>
      </c>
      <c r="B123" s="94" t="s">
        <v>361</v>
      </c>
      <c r="C123" s="96" t="s">
        <v>293</v>
      </c>
      <c r="D123" s="106"/>
      <c r="E123" s="108"/>
      <c r="F123" s="71">
        <f>F124+F126+F127+F128+F129</f>
        <v>0</v>
      </c>
      <c r="G123" s="73"/>
    </row>
    <row r="124" spans="1:7" ht="26.25" x14ac:dyDescent="0.25">
      <c r="A124" s="93">
        <v>200</v>
      </c>
      <c r="B124" s="94" t="s">
        <v>362</v>
      </c>
      <c r="C124" s="96" t="s">
        <v>295</v>
      </c>
      <c r="D124" s="106"/>
      <c r="E124" s="108"/>
      <c r="F124" s="71"/>
      <c r="G124" s="73"/>
    </row>
    <row r="125" spans="1:7" ht="26.25" x14ac:dyDescent="0.25">
      <c r="A125" s="93">
        <v>200</v>
      </c>
      <c r="B125" s="94" t="s">
        <v>363</v>
      </c>
      <c r="C125" s="96" t="s">
        <v>297</v>
      </c>
      <c r="D125" s="106"/>
      <c r="E125" s="108"/>
      <c r="F125" s="71"/>
      <c r="G125" s="73"/>
    </row>
    <row r="126" spans="1:7" x14ac:dyDescent="0.25">
      <c r="A126" s="93">
        <v>200</v>
      </c>
      <c r="B126" s="94" t="s">
        <v>364</v>
      </c>
      <c r="C126" s="96" t="s">
        <v>299</v>
      </c>
      <c r="D126" s="106"/>
      <c r="E126" s="108"/>
      <c r="F126" s="71"/>
      <c r="G126" s="73"/>
    </row>
    <row r="127" spans="1:7" ht="26.25" x14ac:dyDescent="0.25">
      <c r="A127" s="93">
        <v>200</v>
      </c>
      <c r="B127" s="94" t="s">
        <v>365</v>
      </c>
      <c r="C127" s="96" t="s">
        <v>301</v>
      </c>
      <c r="D127" s="106"/>
      <c r="E127" s="108">
        <v>19000</v>
      </c>
      <c r="F127" s="71"/>
      <c r="G127" s="71">
        <v>12050</v>
      </c>
    </row>
    <row r="128" spans="1:7" ht="26.25" x14ac:dyDescent="0.25">
      <c r="A128" s="93">
        <v>200</v>
      </c>
      <c r="B128" s="94" t="s">
        <v>366</v>
      </c>
      <c r="C128" s="96" t="s">
        <v>303</v>
      </c>
      <c r="D128" s="106"/>
      <c r="E128" s="108"/>
      <c r="F128" s="71"/>
      <c r="G128" s="73" t="s">
        <v>542</v>
      </c>
    </row>
    <row r="129" spans="1:7" ht="39" x14ac:dyDescent="0.25">
      <c r="A129" s="93">
        <v>200</v>
      </c>
      <c r="B129" s="94" t="s">
        <v>367</v>
      </c>
      <c r="C129" s="96" t="s">
        <v>329</v>
      </c>
      <c r="D129" s="106"/>
      <c r="E129" s="107"/>
      <c r="F129" s="71"/>
      <c r="G129" s="73"/>
    </row>
    <row r="130" spans="1:7" ht="51.75" x14ac:dyDescent="0.25">
      <c r="A130" s="75">
        <v>200</v>
      </c>
      <c r="B130" s="92" t="s">
        <v>514</v>
      </c>
      <c r="C130" s="97" t="s">
        <v>368</v>
      </c>
      <c r="D130" s="116">
        <f>D132+D135</f>
        <v>0</v>
      </c>
      <c r="E130" s="195">
        <f>E132+E135</f>
        <v>5000</v>
      </c>
      <c r="F130" s="78">
        <f>F132+F135</f>
        <v>0</v>
      </c>
      <c r="G130" s="69">
        <f>G132+G135</f>
        <v>0</v>
      </c>
    </row>
    <row r="131" spans="1:7" x14ac:dyDescent="0.25">
      <c r="A131" s="93">
        <v>200</v>
      </c>
      <c r="B131" s="94" t="s">
        <v>515</v>
      </c>
      <c r="C131" s="96" t="s">
        <v>236</v>
      </c>
      <c r="D131" s="106"/>
      <c r="E131" s="108"/>
      <c r="F131" s="71"/>
      <c r="G131" s="71"/>
    </row>
    <row r="132" spans="1:7" x14ac:dyDescent="0.25">
      <c r="A132" s="93">
        <v>200</v>
      </c>
      <c r="B132" s="94" t="s">
        <v>516</v>
      </c>
      <c r="C132" s="96" t="s">
        <v>264</v>
      </c>
      <c r="D132" s="106">
        <f>D133+D134</f>
        <v>0</v>
      </c>
      <c r="E132" s="200">
        <f>E133+E134</f>
        <v>5000</v>
      </c>
      <c r="F132" s="79">
        <f>F133+F134</f>
        <v>0</v>
      </c>
      <c r="G132" s="85">
        <f>G133+G134</f>
        <v>0</v>
      </c>
    </row>
    <row r="133" spans="1:7" x14ac:dyDescent="0.25">
      <c r="A133" s="93">
        <v>200</v>
      </c>
      <c r="B133" s="94" t="s">
        <v>517</v>
      </c>
      <c r="C133" s="96" t="s">
        <v>266</v>
      </c>
      <c r="D133" s="106"/>
      <c r="E133" s="108">
        <v>5000</v>
      </c>
      <c r="F133" s="71"/>
      <c r="G133" s="71"/>
    </row>
    <row r="134" spans="1:7" x14ac:dyDescent="0.25">
      <c r="A134" s="93">
        <v>200</v>
      </c>
      <c r="B134" s="94" t="s">
        <v>518</v>
      </c>
      <c r="C134" s="96" t="s">
        <v>277</v>
      </c>
      <c r="D134" s="106"/>
      <c r="E134" s="108"/>
      <c r="F134" s="71"/>
      <c r="G134" s="71"/>
    </row>
    <row r="135" spans="1:7" x14ac:dyDescent="0.25">
      <c r="A135" s="93">
        <v>200</v>
      </c>
      <c r="B135" s="94" t="s">
        <v>519</v>
      </c>
      <c r="C135" s="96" t="s">
        <v>287</v>
      </c>
      <c r="D135" s="106">
        <f>D136</f>
        <v>0</v>
      </c>
      <c r="E135" s="106">
        <f>E136</f>
        <v>0</v>
      </c>
      <c r="F135" s="79">
        <f>F136</f>
        <v>0</v>
      </c>
      <c r="G135" s="79">
        <f>G136</f>
        <v>0</v>
      </c>
    </row>
    <row r="136" spans="1:7" ht="26.25" x14ac:dyDescent="0.25">
      <c r="A136" s="93">
        <v>200</v>
      </c>
      <c r="B136" s="94" t="s">
        <v>520</v>
      </c>
      <c r="C136" s="96" t="s">
        <v>291</v>
      </c>
      <c r="D136" s="106"/>
      <c r="E136" s="108"/>
      <c r="F136" s="71"/>
      <c r="G136" s="73"/>
    </row>
    <row r="137" spans="1:7" s="62" customFormat="1" ht="26.25" x14ac:dyDescent="0.25">
      <c r="A137" s="115">
        <v>200</v>
      </c>
      <c r="B137" s="97" t="s">
        <v>521</v>
      </c>
      <c r="C137" s="97" t="s">
        <v>522</v>
      </c>
      <c r="D137" s="116">
        <f>D139</f>
        <v>0</v>
      </c>
      <c r="E137" s="195">
        <f>E139</f>
        <v>29100</v>
      </c>
      <c r="F137" s="116">
        <f>F139</f>
        <v>0</v>
      </c>
      <c r="G137" s="195">
        <f>G139</f>
        <v>0</v>
      </c>
    </row>
    <row r="138" spans="1:7" x14ac:dyDescent="0.25">
      <c r="A138" s="93">
        <v>200</v>
      </c>
      <c r="B138" s="94" t="s">
        <v>523</v>
      </c>
      <c r="C138" s="96" t="s">
        <v>236</v>
      </c>
      <c r="D138" s="106"/>
      <c r="E138" s="108"/>
      <c r="F138" s="71"/>
      <c r="G138" s="71"/>
    </row>
    <row r="139" spans="1:7" x14ac:dyDescent="0.25">
      <c r="A139" s="93">
        <v>200</v>
      </c>
      <c r="B139" s="94" t="s">
        <v>524</v>
      </c>
      <c r="C139" s="96" t="s">
        <v>264</v>
      </c>
      <c r="D139" s="106">
        <f>D140+D141+D142</f>
        <v>0</v>
      </c>
      <c r="E139" s="104">
        <f>E140+E141+E142</f>
        <v>29100</v>
      </c>
      <c r="F139" s="79">
        <f>F140+F141+F142</f>
        <v>0</v>
      </c>
      <c r="G139" s="85">
        <f>G140+G141+G142</f>
        <v>0</v>
      </c>
    </row>
    <row r="140" spans="1:7" x14ac:dyDescent="0.25">
      <c r="A140" s="93">
        <v>200</v>
      </c>
      <c r="B140" s="94" t="s">
        <v>525</v>
      </c>
      <c r="C140" s="96" t="s">
        <v>308</v>
      </c>
      <c r="D140" s="106"/>
      <c r="E140" s="108"/>
      <c r="F140" s="71"/>
      <c r="G140" s="71"/>
    </row>
    <row r="141" spans="1:7" x14ac:dyDescent="0.25">
      <c r="A141" s="93">
        <v>200</v>
      </c>
      <c r="B141" s="94" t="s">
        <v>526</v>
      </c>
      <c r="C141" s="96" t="s">
        <v>266</v>
      </c>
      <c r="D141" s="106"/>
      <c r="E141" s="201" t="s">
        <v>554</v>
      </c>
      <c r="F141" s="103"/>
      <c r="G141" s="71">
        <v>0</v>
      </c>
    </row>
    <row r="142" spans="1:7" x14ac:dyDescent="0.25">
      <c r="A142" s="93">
        <v>200</v>
      </c>
      <c r="B142" s="94" t="s">
        <v>527</v>
      </c>
      <c r="C142" s="96" t="s">
        <v>277</v>
      </c>
      <c r="D142" s="106"/>
      <c r="E142" s="108"/>
      <c r="F142" s="71"/>
      <c r="G142" s="71"/>
    </row>
    <row r="143" spans="1:7" ht="26.25" x14ac:dyDescent="0.25">
      <c r="A143" s="75">
        <v>200</v>
      </c>
      <c r="B143" s="92" t="s">
        <v>369</v>
      </c>
      <c r="C143" s="97" t="s">
        <v>262</v>
      </c>
      <c r="D143" s="116">
        <f>D145+D149</f>
        <v>0</v>
      </c>
      <c r="E143" s="195">
        <f>E145+E149</f>
        <v>2848899.83</v>
      </c>
      <c r="F143" s="78">
        <f>F145+F149</f>
        <v>0</v>
      </c>
      <c r="G143" s="69">
        <f>G145+G149</f>
        <v>596216.27</v>
      </c>
    </row>
    <row r="144" spans="1:7" x14ac:dyDescent="0.25">
      <c r="A144" s="93">
        <v>200</v>
      </c>
      <c r="B144" s="94" t="s">
        <v>370</v>
      </c>
      <c r="C144" s="96" t="s">
        <v>236</v>
      </c>
      <c r="D144" s="106"/>
      <c r="E144" s="108"/>
      <c r="F144" s="71"/>
      <c r="G144" s="71"/>
    </row>
    <row r="145" spans="1:10" x14ac:dyDescent="0.25">
      <c r="A145" s="93">
        <v>200</v>
      </c>
      <c r="B145" s="94" t="s">
        <v>263</v>
      </c>
      <c r="C145" s="96" t="s">
        <v>264</v>
      </c>
      <c r="D145" s="106">
        <f>D146+D147+D148</f>
        <v>0</v>
      </c>
      <c r="E145" s="104">
        <f>E146+E147+E148</f>
        <v>2848899.83</v>
      </c>
      <c r="F145" s="79">
        <f>F146+F147+F148</f>
        <v>0</v>
      </c>
      <c r="G145" s="85">
        <f>G146+G147+G148</f>
        <v>596216.27</v>
      </c>
    </row>
    <row r="146" spans="1:10" x14ac:dyDescent="0.25">
      <c r="A146" s="93">
        <v>200</v>
      </c>
      <c r="B146" s="94" t="s">
        <v>265</v>
      </c>
      <c r="C146" s="96" t="s">
        <v>266</v>
      </c>
      <c r="D146" s="106"/>
      <c r="E146" s="201" t="s">
        <v>565</v>
      </c>
      <c r="F146" s="103"/>
      <c r="G146" s="71">
        <v>596216.27</v>
      </c>
    </row>
    <row r="147" spans="1:10" x14ac:dyDescent="0.25">
      <c r="A147" s="93">
        <v>200</v>
      </c>
      <c r="B147" s="94" t="s">
        <v>371</v>
      </c>
      <c r="C147" s="96" t="s">
        <v>277</v>
      </c>
      <c r="D147" s="106"/>
      <c r="E147" s="108">
        <v>0</v>
      </c>
      <c r="F147" s="71"/>
      <c r="G147" s="71">
        <v>0</v>
      </c>
    </row>
    <row r="148" spans="1:10" ht="26.25" x14ac:dyDescent="0.25">
      <c r="A148" s="75">
        <v>200</v>
      </c>
      <c r="B148" s="92" t="s">
        <v>373</v>
      </c>
      <c r="C148" s="97" t="s">
        <v>374</v>
      </c>
      <c r="D148" s="116">
        <f>D150+D153+D155+D156</f>
        <v>0</v>
      </c>
      <c r="E148" s="116"/>
      <c r="F148" s="78">
        <f>F150+F153+F155+F156</f>
        <v>0</v>
      </c>
      <c r="G148" s="78">
        <f>G150+G153+G155+G156</f>
        <v>0</v>
      </c>
    </row>
    <row r="149" spans="1:10" x14ac:dyDescent="0.25">
      <c r="A149" s="93">
        <v>200</v>
      </c>
      <c r="B149" s="94" t="s">
        <v>375</v>
      </c>
      <c r="C149" s="96" t="s">
        <v>236</v>
      </c>
      <c r="D149" s="106"/>
      <c r="E149" s="108"/>
      <c r="F149" s="71"/>
      <c r="G149" s="71"/>
    </row>
    <row r="150" spans="1:10" x14ac:dyDescent="0.25">
      <c r="A150" s="93">
        <v>200</v>
      </c>
      <c r="B150" s="94" t="s">
        <v>376</v>
      </c>
      <c r="C150" s="96" t="s">
        <v>264</v>
      </c>
      <c r="D150" s="106">
        <f>D151+D152</f>
        <v>0</v>
      </c>
      <c r="E150" s="106">
        <f>E151+E152</f>
        <v>0</v>
      </c>
      <c r="F150" s="79">
        <f>F151+F152</f>
        <v>0</v>
      </c>
      <c r="G150" s="79">
        <f>G151+G152</f>
        <v>0</v>
      </c>
    </row>
    <row r="151" spans="1:10" x14ac:dyDescent="0.25">
      <c r="A151" s="93">
        <v>200</v>
      </c>
      <c r="B151" s="94" t="s">
        <v>377</v>
      </c>
      <c r="C151" s="96" t="s">
        <v>266</v>
      </c>
      <c r="D151" s="106"/>
      <c r="E151" s="108"/>
      <c r="F151" s="71"/>
      <c r="G151" s="71"/>
    </row>
    <row r="152" spans="1:10" x14ac:dyDescent="0.25">
      <c r="A152" s="93">
        <v>200</v>
      </c>
      <c r="B152" s="94" t="s">
        <v>378</v>
      </c>
      <c r="C152" s="96" t="s">
        <v>277</v>
      </c>
      <c r="D152" s="106"/>
      <c r="E152" s="108"/>
      <c r="F152" s="71"/>
      <c r="G152" s="71"/>
    </row>
    <row r="153" spans="1:10" x14ac:dyDescent="0.25">
      <c r="A153" s="93">
        <v>200</v>
      </c>
      <c r="B153" s="94" t="s">
        <v>379</v>
      </c>
      <c r="C153" s="96" t="s">
        <v>380</v>
      </c>
      <c r="D153" s="106">
        <f>D154</f>
        <v>0</v>
      </c>
      <c r="E153" s="106">
        <f>E154</f>
        <v>0</v>
      </c>
      <c r="F153" s="79">
        <f>F154</f>
        <v>0</v>
      </c>
      <c r="G153" s="79">
        <f>G154</f>
        <v>0</v>
      </c>
    </row>
    <row r="154" spans="1:10" ht="39" x14ac:dyDescent="0.25">
      <c r="A154" s="93">
        <v>200</v>
      </c>
      <c r="B154" s="94" t="s">
        <v>381</v>
      </c>
      <c r="C154" s="96" t="s">
        <v>382</v>
      </c>
      <c r="D154" s="106"/>
      <c r="E154" s="108"/>
      <c r="F154" s="71"/>
      <c r="G154" s="71"/>
    </row>
    <row r="155" spans="1:10" x14ac:dyDescent="0.25">
      <c r="A155" s="93">
        <v>200</v>
      </c>
      <c r="B155" s="94" t="s">
        <v>383</v>
      </c>
      <c r="C155" s="96" t="s">
        <v>285</v>
      </c>
      <c r="D155" s="106"/>
      <c r="E155" s="108"/>
      <c r="F155" s="71"/>
      <c r="G155" s="71"/>
    </row>
    <row r="156" spans="1:10" x14ac:dyDescent="0.25">
      <c r="A156" s="93">
        <v>200</v>
      </c>
      <c r="B156" s="94" t="s">
        <v>384</v>
      </c>
      <c r="C156" s="96" t="s">
        <v>287</v>
      </c>
      <c r="D156" s="106">
        <f>D157</f>
        <v>0</v>
      </c>
      <c r="E156" s="106">
        <f>E157</f>
        <v>0</v>
      </c>
      <c r="F156" s="79">
        <f>F157</f>
        <v>0</v>
      </c>
      <c r="G156" s="80">
        <f>G157</f>
        <v>0</v>
      </c>
    </row>
    <row r="157" spans="1:10" x14ac:dyDescent="0.25">
      <c r="A157" s="93">
        <v>200</v>
      </c>
      <c r="B157" s="94" t="s">
        <v>385</v>
      </c>
      <c r="C157" s="96" t="s">
        <v>289</v>
      </c>
      <c r="D157" s="106"/>
      <c r="E157" s="108"/>
      <c r="F157" s="71"/>
      <c r="G157" s="73"/>
    </row>
    <row r="158" spans="1:10" ht="26.25" x14ac:dyDescent="0.25">
      <c r="A158" s="115">
        <v>200</v>
      </c>
      <c r="B158" s="97" t="s">
        <v>386</v>
      </c>
      <c r="C158" s="97" t="s">
        <v>387</v>
      </c>
      <c r="D158" s="116">
        <f>D160+D163</f>
        <v>0</v>
      </c>
      <c r="E158" s="195">
        <f>E160+E163</f>
        <v>145000</v>
      </c>
      <c r="F158" s="116">
        <f>F160+F163</f>
        <v>0</v>
      </c>
      <c r="G158" s="195">
        <f>G160+G163</f>
        <v>0</v>
      </c>
      <c r="H158" s="62"/>
      <c r="I158" s="62"/>
      <c r="J158" s="62"/>
    </row>
    <row r="159" spans="1:10" x14ac:dyDescent="0.25">
      <c r="A159" s="105">
        <v>200</v>
      </c>
      <c r="B159" s="96" t="s">
        <v>388</v>
      </c>
      <c r="C159" s="96" t="s">
        <v>236</v>
      </c>
      <c r="D159" s="106"/>
      <c r="E159" s="104"/>
      <c r="F159" s="108"/>
      <c r="G159" s="108"/>
      <c r="H159" s="62"/>
      <c r="I159" s="62"/>
      <c r="J159" s="62"/>
    </row>
    <row r="160" spans="1:10" x14ac:dyDescent="0.25">
      <c r="A160" s="105">
        <v>200</v>
      </c>
      <c r="B160" s="96" t="s">
        <v>389</v>
      </c>
      <c r="C160" s="96" t="s">
        <v>264</v>
      </c>
      <c r="D160" s="106">
        <f>D161+D162</f>
        <v>0</v>
      </c>
      <c r="E160" s="104">
        <f>E161+E162</f>
        <v>145000</v>
      </c>
      <c r="F160" s="106">
        <f>F161+F162</f>
        <v>0</v>
      </c>
      <c r="G160" s="106">
        <f>G161+G162</f>
        <v>0</v>
      </c>
      <c r="H160" s="62"/>
      <c r="I160" s="62"/>
      <c r="J160" s="62"/>
    </row>
    <row r="161" spans="1:7" x14ac:dyDescent="0.25">
      <c r="A161" s="93">
        <v>200</v>
      </c>
      <c r="B161" s="94" t="s">
        <v>390</v>
      </c>
      <c r="C161" s="96" t="s">
        <v>266</v>
      </c>
      <c r="D161" s="106"/>
      <c r="E161" s="108">
        <v>145000</v>
      </c>
      <c r="F161" s="71"/>
      <c r="G161" s="71">
        <v>0</v>
      </c>
    </row>
    <row r="162" spans="1:7" x14ac:dyDescent="0.25">
      <c r="A162" s="93">
        <v>200</v>
      </c>
      <c r="B162" s="94" t="s">
        <v>546</v>
      </c>
      <c r="C162" s="96" t="s">
        <v>277</v>
      </c>
      <c r="D162" s="106"/>
      <c r="E162" s="108">
        <v>0</v>
      </c>
      <c r="F162" s="71"/>
      <c r="G162" s="71">
        <v>0</v>
      </c>
    </row>
    <row r="163" spans="1:7" x14ac:dyDescent="0.25">
      <c r="A163" s="93">
        <v>200</v>
      </c>
      <c r="B163" s="94" t="s">
        <v>391</v>
      </c>
      <c r="C163" s="96" t="s">
        <v>287</v>
      </c>
      <c r="D163" s="106">
        <f>D164+D165</f>
        <v>0</v>
      </c>
      <c r="E163" s="104">
        <v>0</v>
      </c>
      <c r="F163" s="79">
        <f>F164+F165</f>
        <v>0</v>
      </c>
      <c r="G163" s="82">
        <v>0</v>
      </c>
    </row>
    <row r="164" spans="1:7" x14ac:dyDescent="0.25">
      <c r="A164" s="93">
        <v>200</v>
      </c>
      <c r="B164" s="94" t="s">
        <v>392</v>
      </c>
      <c r="C164" s="96" t="s">
        <v>289</v>
      </c>
      <c r="D164" s="106"/>
      <c r="E164" s="108"/>
      <c r="F164" s="71"/>
      <c r="G164" s="73"/>
    </row>
    <row r="165" spans="1:7" ht="26.25" x14ac:dyDescent="0.25">
      <c r="A165" s="93">
        <v>200</v>
      </c>
      <c r="B165" s="94" t="s">
        <v>393</v>
      </c>
      <c r="C165" s="96" t="s">
        <v>291</v>
      </c>
      <c r="D165" s="106"/>
      <c r="E165" s="108">
        <f>E166</f>
        <v>0</v>
      </c>
      <c r="F165" s="71"/>
      <c r="G165" s="71">
        <f>G166</f>
        <v>0</v>
      </c>
    </row>
    <row r="166" spans="1:7" ht="26.25" x14ac:dyDescent="0.25">
      <c r="A166" s="93">
        <v>200</v>
      </c>
      <c r="B166" s="94" t="s">
        <v>394</v>
      </c>
      <c r="C166" s="96" t="s">
        <v>301</v>
      </c>
      <c r="D166" s="106"/>
      <c r="E166" s="108">
        <v>0</v>
      </c>
      <c r="F166" s="71"/>
      <c r="G166" s="71">
        <v>0</v>
      </c>
    </row>
    <row r="167" spans="1:7" ht="26.25" x14ac:dyDescent="0.25">
      <c r="A167" s="75">
        <v>200</v>
      </c>
      <c r="B167" s="92" t="s">
        <v>395</v>
      </c>
      <c r="C167" s="97" t="s">
        <v>396</v>
      </c>
      <c r="D167" s="116">
        <f>D169+D174</f>
        <v>0</v>
      </c>
      <c r="E167" s="195">
        <f>E169+E174</f>
        <v>406400</v>
      </c>
      <c r="F167" s="78">
        <f>F169+F174</f>
        <v>0</v>
      </c>
      <c r="G167" s="69">
        <f>G169+G174</f>
        <v>44895.56</v>
      </c>
    </row>
    <row r="168" spans="1:7" x14ac:dyDescent="0.25">
      <c r="A168" s="93">
        <v>200</v>
      </c>
      <c r="B168" s="94" t="s">
        <v>397</v>
      </c>
      <c r="C168" s="96" t="s">
        <v>236</v>
      </c>
      <c r="D168" s="106"/>
      <c r="E168" s="108"/>
      <c r="F168" s="71"/>
      <c r="G168" s="71"/>
    </row>
    <row r="169" spans="1:7" x14ac:dyDescent="0.25">
      <c r="A169" s="93">
        <v>200</v>
      </c>
      <c r="B169" s="94" t="s">
        <v>398</v>
      </c>
      <c r="C169" s="96" t="s">
        <v>264</v>
      </c>
      <c r="D169" s="106">
        <f>D170+D171+D172+D173</f>
        <v>0</v>
      </c>
      <c r="E169" s="104">
        <f>E170+E171+E172+E173</f>
        <v>336400</v>
      </c>
      <c r="F169" s="79">
        <f>F170+F171+F172+F173</f>
        <v>0</v>
      </c>
      <c r="G169" s="85">
        <f>G170+G171+G172+G173</f>
        <v>44895.56</v>
      </c>
    </row>
    <row r="170" spans="1:7" x14ac:dyDescent="0.25">
      <c r="A170" s="93">
        <v>200</v>
      </c>
      <c r="B170" s="94" t="s">
        <v>399</v>
      </c>
      <c r="C170" s="96" t="s">
        <v>308</v>
      </c>
      <c r="D170" s="106"/>
      <c r="E170" s="108"/>
      <c r="F170" s="71"/>
      <c r="G170" s="71"/>
    </row>
    <row r="171" spans="1:7" x14ac:dyDescent="0.25">
      <c r="A171" s="93">
        <v>200</v>
      </c>
      <c r="B171" s="94" t="s">
        <v>400</v>
      </c>
      <c r="C171" s="96" t="s">
        <v>274</v>
      </c>
      <c r="D171" s="106"/>
      <c r="E171" s="108"/>
      <c r="F171" s="71"/>
      <c r="G171" s="71"/>
    </row>
    <row r="172" spans="1:7" x14ac:dyDescent="0.25">
      <c r="A172" s="93">
        <v>200</v>
      </c>
      <c r="B172" s="94" t="s">
        <v>401</v>
      </c>
      <c r="C172" s="96" t="s">
        <v>266</v>
      </c>
      <c r="D172" s="106"/>
      <c r="E172" s="108">
        <v>306400</v>
      </c>
      <c r="F172" s="71"/>
      <c r="G172" s="71">
        <v>44895.56</v>
      </c>
    </row>
    <row r="173" spans="1:7" x14ac:dyDescent="0.25">
      <c r="A173" s="93">
        <v>200</v>
      </c>
      <c r="B173" s="94" t="s">
        <v>402</v>
      </c>
      <c r="C173" s="96" t="s">
        <v>277</v>
      </c>
      <c r="D173" s="106"/>
      <c r="E173" s="108">
        <v>30000</v>
      </c>
      <c r="F173" s="71"/>
      <c r="G173" s="71">
        <v>0</v>
      </c>
    </row>
    <row r="174" spans="1:7" x14ac:dyDescent="0.25">
      <c r="A174" s="93">
        <v>200</v>
      </c>
      <c r="B174" s="94" t="s">
        <v>403</v>
      </c>
      <c r="C174" s="96" t="s">
        <v>287</v>
      </c>
      <c r="D174" s="106">
        <f>D175+D176</f>
        <v>0</v>
      </c>
      <c r="E174" s="200">
        <f>E175+E176</f>
        <v>70000</v>
      </c>
      <c r="F174" s="79">
        <f>F175+F176</f>
        <v>0</v>
      </c>
      <c r="G174" s="82">
        <f>G175+G176</f>
        <v>0</v>
      </c>
    </row>
    <row r="175" spans="1:7" x14ac:dyDescent="0.25">
      <c r="A175" s="93">
        <v>200</v>
      </c>
      <c r="B175" s="94" t="s">
        <v>404</v>
      </c>
      <c r="C175" s="96" t="s">
        <v>289</v>
      </c>
      <c r="D175" s="106"/>
      <c r="E175" s="108">
        <v>0</v>
      </c>
      <c r="F175" s="71"/>
      <c r="G175" s="71">
        <v>0</v>
      </c>
    </row>
    <row r="176" spans="1:7" ht="26.25" x14ac:dyDescent="0.25">
      <c r="A176" s="93">
        <v>200</v>
      </c>
      <c r="B176" s="94" t="s">
        <v>405</v>
      </c>
      <c r="C176" s="96" t="s">
        <v>291</v>
      </c>
      <c r="D176" s="106"/>
      <c r="E176" s="108">
        <f>E177+E178</f>
        <v>70000</v>
      </c>
      <c r="F176" s="71"/>
      <c r="G176" s="71">
        <f>G177+G178</f>
        <v>0</v>
      </c>
    </row>
    <row r="177" spans="1:7" ht="26.25" x14ac:dyDescent="0.25">
      <c r="A177" s="93">
        <v>200</v>
      </c>
      <c r="B177" s="94" t="s">
        <v>508</v>
      </c>
      <c r="C177" s="96" t="s">
        <v>295</v>
      </c>
      <c r="D177" s="106"/>
      <c r="E177" s="108">
        <v>15000</v>
      </c>
      <c r="F177" s="71"/>
      <c r="G177" s="71">
        <v>0</v>
      </c>
    </row>
    <row r="178" spans="1:7" s="62" customFormat="1" ht="26.25" x14ac:dyDescent="0.25">
      <c r="A178" s="105">
        <v>200</v>
      </c>
      <c r="B178" s="96" t="s">
        <v>406</v>
      </c>
      <c r="C178" s="96" t="s">
        <v>301</v>
      </c>
      <c r="D178" s="106"/>
      <c r="E178" s="108">
        <v>55000</v>
      </c>
      <c r="F178" s="108"/>
      <c r="G178" s="108">
        <v>0</v>
      </c>
    </row>
    <row r="179" spans="1:7" ht="26.25" x14ac:dyDescent="0.25">
      <c r="A179" s="75">
        <v>0</v>
      </c>
      <c r="B179" s="92" t="s">
        <v>407</v>
      </c>
      <c r="C179" s="97" t="s">
        <v>372</v>
      </c>
      <c r="D179" s="116">
        <f>D181+D184</f>
        <v>0</v>
      </c>
      <c r="E179" s="116">
        <f>E181+E184</f>
        <v>0</v>
      </c>
      <c r="F179" s="78">
        <f>F181+F184</f>
        <v>0</v>
      </c>
      <c r="G179" s="78">
        <f>G181+G184</f>
        <v>0</v>
      </c>
    </row>
    <row r="180" spans="1:7" x14ac:dyDescent="0.25">
      <c r="A180" s="93">
        <v>200</v>
      </c>
      <c r="B180" s="94" t="s">
        <v>408</v>
      </c>
      <c r="C180" s="96" t="s">
        <v>236</v>
      </c>
      <c r="D180" s="106"/>
      <c r="E180" s="108"/>
      <c r="F180" s="71"/>
      <c r="G180" s="71"/>
    </row>
    <row r="181" spans="1:7" x14ac:dyDescent="0.25">
      <c r="A181" s="93">
        <v>200</v>
      </c>
      <c r="B181" s="94" t="s">
        <v>409</v>
      </c>
      <c r="C181" s="96" t="s">
        <v>264</v>
      </c>
      <c r="D181" s="106">
        <f>D182+D183</f>
        <v>0</v>
      </c>
      <c r="E181" s="106">
        <f>E182+E183</f>
        <v>0</v>
      </c>
      <c r="F181" s="79">
        <f>F182+F183</f>
        <v>0</v>
      </c>
      <c r="G181" s="79">
        <f>G182+G183</f>
        <v>0</v>
      </c>
    </row>
    <row r="182" spans="1:7" x14ac:dyDescent="0.25">
      <c r="A182" s="93">
        <v>200</v>
      </c>
      <c r="B182" s="94" t="s">
        <v>410</v>
      </c>
      <c r="C182" s="96" t="s">
        <v>266</v>
      </c>
      <c r="D182" s="106"/>
      <c r="E182" s="108"/>
      <c r="F182" s="71"/>
      <c r="G182" s="71"/>
    </row>
    <row r="183" spans="1:7" x14ac:dyDescent="0.25">
      <c r="A183" s="93">
        <v>247</v>
      </c>
      <c r="B183" s="94" t="s">
        <v>411</v>
      </c>
      <c r="C183" s="96" t="s">
        <v>274</v>
      </c>
      <c r="D183" s="106"/>
      <c r="E183" s="108"/>
      <c r="F183" s="71"/>
      <c r="G183" s="83"/>
    </row>
    <row r="184" spans="1:7" x14ac:dyDescent="0.25">
      <c r="A184" s="93">
        <v>200</v>
      </c>
      <c r="B184" s="94" t="s">
        <v>412</v>
      </c>
      <c r="C184" s="96" t="s">
        <v>287</v>
      </c>
      <c r="D184" s="106">
        <f>D185</f>
        <v>0</v>
      </c>
      <c r="E184" s="106">
        <f>E185</f>
        <v>0</v>
      </c>
      <c r="F184" s="79">
        <f>F185</f>
        <v>0</v>
      </c>
      <c r="G184" s="79">
        <f>G185</f>
        <v>0</v>
      </c>
    </row>
    <row r="185" spans="1:7" x14ac:dyDescent="0.25">
      <c r="A185" s="93">
        <v>200</v>
      </c>
      <c r="B185" s="94" t="s">
        <v>413</v>
      </c>
      <c r="C185" s="96" t="s">
        <v>289</v>
      </c>
      <c r="D185" s="106"/>
      <c r="E185" s="108"/>
      <c r="F185" s="71"/>
      <c r="G185" s="71"/>
    </row>
    <row r="186" spans="1:7" ht="26.25" x14ac:dyDescent="0.25">
      <c r="A186" s="75">
        <v>200</v>
      </c>
      <c r="B186" s="92" t="s">
        <v>217</v>
      </c>
      <c r="C186" s="97" t="s">
        <v>218</v>
      </c>
      <c r="D186" s="116">
        <f>D188+D197+D198</f>
        <v>0</v>
      </c>
      <c r="E186" s="196">
        <f>E187+E198</f>
        <v>0</v>
      </c>
      <c r="F186" s="78">
        <f>F188+F197+F198</f>
        <v>0</v>
      </c>
      <c r="G186" s="69">
        <f>G188+G197+G198</f>
        <v>0</v>
      </c>
    </row>
    <row r="187" spans="1:7" x14ac:dyDescent="0.25">
      <c r="A187" s="93">
        <v>200</v>
      </c>
      <c r="B187" s="94" t="s">
        <v>414</v>
      </c>
      <c r="C187" s="96" t="s">
        <v>236</v>
      </c>
      <c r="D187" s="106"/>
      <c r="E187" s="108">
        <f>E188+E197</f>
        <v>0</v>
      </c>
      <c r="F187" s="71"/>
      <c r="G187" s="73"/>
    </row>
    <row r="188" spans="1:7" x14ac:dyDescent="0.25">
      <c r="A188" s="93">
        <v>200</v>
      </c>
      <c r="B188" s="94" t="s">
        <v>415</v>
      </c>
      <c r="C188" s="96" t="s">
        <v>264</v>
      </c>
      <c r="D188" s="106">
        <f>D189+D190+D191+D192+D193+D194+D195+D196</f>
        <v>0</v>
      </c>
      <c r="E188" s="200">
        <f>E189+E190+E191+E192+E193+E194+E195+E196</f>
        <v>0</v>
      </c>
      <c r="F188" s="79">
        <f>F189+F190+F191+F192+F193+F194+F195+F196</f>
        <v>0</v>
      </c>
      <c r="G188" s="85">
        <f>G189+G190+G191+G192+G193+G194+G195+G196</f>
        <v>0</v>
      </c>
    </row>
    <row r="189" spans="1:7" x14ac:dyDescent="0.25">
      <c r="A189" s="93">
        <v>200</v>
      </c>
      <c r="B189" s="94" t="s">
        <v>416</v>
      </c>
      <c r="C189" s="96" t="s">
        <v>272</v>
      </c>
      <c r="D189" s="106"/>
      <c r="E189" s="107"/>
      <c r="F189" s="71"/>
      <c r="G189" s="71"/>
    </row>
    <row r="190" spans="1:7" x14ac:dyDescent="0.25">
      <c r="A190" s="93">
        <v>200</v>
      </c>
      <c r="B190" s="94" t="s">
        <v>417</v>
      </c>
      <c r="C190" s="96" t="s">
        <v>308</v>
      </c>
      <c r="D190" s="106"/>
      <c r="E190" s="108"/>
      <c r="F190" s="71"/>
      <c r="G190" s="71"/>
    </row>
    <row r="191" spans="1:7" x14ac:dyDescent="0.25">
      <c r="A191" s="93">
        <v>200</v>
      </c>
      <c r="B191" s="94" t="s">
        <v>418</v>
      </c>
      <c r="C191" s="96" t="s">
        <v>274</v>
      </c>
      <c r="D191" s="106"/>
      <c r="E191" s="107"/>
      <c r="F191" s="71"/>
      <c r="G191" s="71"/>
    </row>
    <row r="192" spans="1:7" x14ac:dyDescent="0.25">
      <c r="A192" s="93">
        <v>200</v>
      </c>
      <c r="B192" s="94" t="s">
        <v>419</v>
      </c>
      <c r="C192" s="96" t="s">
        <v>266</v>
      </c>
      <c r="D192" s="106"/>
      <c r="E192" s="107"/>
      <c r="F192" s="71"/>
      <c r="G192" s="71"/>
    </row>
    <row r="193" spans="1:7" x14ac:dyDescent="0.25">
      <c r="A193" s="93">
        <v>200</v>
      </c>
      <c r="B193" s="94" t="s">
        <v>420</v>
      </c>
      <c r="C193" s="96" t="s">
        <v>277</v>
      </c>
      <c r="D193" s="106"/>
      <c r="E193" s="107"/>
      <c r="F193" s="71"/>
      <c r="G193" s="71"/>
    </row>
    <row r="194" spans="1:7" x14ac:dyDescent="0.25">
      <c r="A194" s="93">
        <v>200</v>
      </c>
      <c r="B194" s="94" t="s">
        <v>421</v>
      </c>
      <c r="C194" s="96" t="s">
        <v>279</v>
      </c>
      <c r="D194" s="106"/>
      <c r="E194" s="108"/>
      <c r="F194" s="71"/>
      <c r="G194" s="71"/>
    </row>
    <row r="195" spans="1:7" ht="26.25" x14ac:dyDescent="0.25">
      <c r="A195" s="93">
        <v>200</v>
      </c>
      <c r="B195" s="94" t="s">
        <v>422</v>
      </c>
      <c r="C195" s="96" t="s">
        <v>281</v>
      </c>
      <c r="D195" s="106"/>
      <c r="E195" s="108"/>
      <c r="F195" s="71"/>
      <c r="G195" s="71"/>
    </row>
    <row r="196" spans="1:7" ht="39" x14ac:dyDescent="0.25">
      <c r="A196" s="93">
        <v>200</v>
      </c>
      <c r="B196" s="94" t="s">
        <v>423</v>
      </c>
      <c r="C196" s="96" t="s">
        <v>283</v>
      </c>
      <c r="D196" s="106"/>
      <c r="E196" s="108"/>
      <c r="F196" s="71"/>
      <c r="G196" s="71"/>
    </row>
    <row r="197" spans="1:7" x14ac:dyDescent="0.25">
      <c r="A197" s="93">
        <v>200</v>
      </c>
      <c r="B197" s="94" t="s">
        <v>424</v>
      </c>
      <c r="C197" s="96" t="s">
        <v>285</v>
      </c>
      <c r="D197" s="106"/>
      <c r="E197" s="108"/>
      <c r="F197" s="71"/>
      <c r="G197" s="71"/>
    </row>
    <row r="198" spans="1:7" x14ac:dyDescent="0.25">
      <c r="A198" s="93">
        <v>200</v>
      </c>
      <c r="B198" s="94" t="s">
        <v>425</v>
      </c>
      <c r="C198" s="96" t="s">
        <v>287</v>
      </c>
      <c r="D198" s="106">
        <f>D199+D200</f>
        <v>0</v>
      </c>
      <c r="E198" s="200"/>
      <c r="F198" s="79"/>
      <c r="G198" s="79"/>
    </row>
    <row r="199" spans="1:7" x14ac:dyDescent="0.25">
      <c r="A199" s="93">
        <v>200</v>
      </c>
      <c r="B199" s="94" t="s">
        <v>426</v>
      </c>
      <c r="C199" s="96" t="s">
        <v>289</v>
      </c>
      <c r="D199" s="106"/>
      <c r="E199" s="108"/>
      <c r="F199" s="71"/>
      <c r="G199" s="71"/>
    </row>
    <row r="200" spans="1:7" ht="26.25" x14ac:dyDescent="0.25">
      <c r="A200" s="93">
        <v>200</v>
      </c>
      <c r="B200" s="94" t="s">
        <v>427</v>
      </c>
      <c r="C200" s="96" t="s">
        <v>291</v>
      </c>
      <c r="D200" s="106">
        <f>D201+D202+D203+D204+D205+D206</f>
        <v>0</v>
      </c>
      <c r="E200" s="197"/>
      <c r="F200" s="79"/>
      <c r="G200" s="79"/>
    </row>
    <row r="201" spans="1:7" x14ac:dyDescent="0.25">
      <c r="A201" s="93">
        <v>200</v>
      </c>
      <c r="B201" s="94" t="s">
        <v>428</v>
      </c>
      <c r="C201" s="96" t="s">
        <v>293</v>
      </c>
      <c r="D201" s="106"/>
      <c r="E201" s="108"/>
      <c r="F201" s="71"/>
      <c r="G201" s="71"/>
    </row>
    <row r="202" spans="1:7" ht="26.25" x14ac:dyDescent="0.25">
      <c r="A202" s="93">
        <v>200</v>
      </c>
      <c r="B202" s="94" t="s">
        <v>429</v>
      </c>
      <c r="C202" s="96" t="s">
        <v>295</v>
      </c>
      <c r="D202" s="106"/>
      <c r="E202" s="108"/>
      <c r="F202" s="71"/>
      <c r="G202" s="71"/>
    </row>
    <row r="203" spans="1:7" ht="26.25" x14ac:dyDescent="0.25">
      <c r="A203" s="93">
        <v>200</v>
      </c>
      <c r="B203" s="94" t="s">
        <v>430</v>
      </c>
      <c r="C203" s="96" t="s">
        <v>297</v>
      </c>
      <c r="D203" s="106"/>
      <c r="E203" s="108"/>
      <c r="F203" s="71"/>
      <c r="G203" s="71"/>
    </row>
    <row r="204" spans="1:7" x14ac:dyDescent="0.25">
      <c r="A204" s="93">
        <v>200</v>
      </c>
      <c r="B204" s="94" t="s">
        <v>431</v>
      </c>
      <c r="C204" s="96" t="s">
        <v>299</v>
      </c>
      <c r="D204" s="106"/>
      <c r="E204" s="108"/>
      <c r="F204" s="71"/>
      <c r="G204" s="71"/>
    </row>
    <row r="205" spans="1:7" ht="26.25" x14ac:dyDescent="0.25">
      <c r="A205" s="93">
        <v>200</v>
      </c>
      <c r="B205" s="94" t="s">
        <v>432</v>
      </c>
      <c r="C205" s="96" t="s">
        <v>301</v>
      </c>
      <c r="D205" s="106"/>
      <c r="E205" s="107"/>
      <c r="F205" s="71"/>
      <c r="G205" s="71"/>
    </row>
    <row r="206" spans="1:7" ht="26.25" x14ac:dyDescent="0.25">
      <c r="A206" s="93">
        <v>200</v>
      </c>
      <c r="B206" s="94" t="s">
        <v>433</v>
      </c>
      <c r="C206" s="96" t="s">
        <v>303</v>
      </c>
      <c r="D206" s="106"/>
      <c r="E206" s="108"/>
      <c r="F206" s="71"/>
      <c r="G206" s="73"/>
    </row>
    <row r="207" spans="1:7" ht="39" x14ac:dyDescent="0.25">
      <c r="A207" s="93">
        <v>200</v>
      </c>
      <c r="B207" s="94" t="s">
        <v>434</v>
      </c>
      <c r="C207" s="96" t="s">
        <v>329</v>
      </c>
      <c r="D207" s="106"/>
      <c r="E207" s="107"/>
      <c r="F207" s="71"/>
      <c r="G207" s="73"/>
    </row>
    <row r="208" spans="1:7" ht="64.5" x14ac:dyDescent="0.25">
      <c r="A208" s="75">
        <v>200</v>
      </c>
      <c r="B208" s="92" t="s">
        <v>435</v>
      </c>
      <c r="C208" s="97" t="s">
        <v>436</v>
      </c>
      <c r="D208" s="116"/>
      <c r="E208" s="183">
        <f>E209</f>
        <v>0</v>
      </c>
      <c r="F208" s="84"/>
      <c r="G208" s="84">
        <f>G209</f>
        <v>0</v>
      </c>
    </row>
    <row r="209" spans="1:7" x14ac:dyDescent="0.25">
      <c r="A209" s="93">
        <v>200</v>
      </c>
      <c r="B209" s="94" t="s">
        <v>437</v>
      </c>
      <c r="C209" s="96" t="s">
        <v>438</v>
      </c>
      <c r="D209" s="106"/>
      <c r="E209" s="107">
        <v>0</v>
      </c>
      <c r="F209" s="71"/>
      <c r="G209" s="71">
        <v>0</v>
      </c>
    </row>
    <row r="210" spans="1:7" x14ac:dyDescent="0.25">
      <c r="A210" s="75">
        <v>200</v>
      </c>
      <c r="B210" s="92" t="s">
        <v>439</v>
      </c>
      <c r="C210" s="97" t="s">
        <v>440</v>
      </c>
      <c r="D210" s="106"/>
      <c r="E210" s="117">
        <f>E211+E214+E217</f>
        <v>589235</v>
      </c>
      <c r="F210" s="84"/>
      <c r="G210" s="84">
        <f>G211+G214+G217</f>
        <v>218257.08</v>
      </c>
    </row>
    <row r="211" spans="1:7" ht="64.5" x14ac:dyDescent="0.25">
      <c r="A211" s="75">
        <v>200</v>
      </c>
      <c r="B211" s="94" t="s">
        <v>441</v>
      </c>
      <c r="C211" s="97" t="s">
        <v>246</v>
      </c>
      <c r="D211" s="106"/>
      <c r="E211" s="117">
        <f>E212</f>
        <v>102000</v>
      </c>
      <c r="F211" s="84"/>
      <c r="G211" s="84">
        <f>G212</f>
        <v>28019.34</v>
      </c>
    </row>
    <row r="212" spans="1:7" x14ac:dyDescent="0.25">
      <c r="A212" s="93">
        <v>200</v>
      </c>
      <c r="B212" s="94" t="s">
        <v>305</v>
      </c>
      <c r="C212" s="96" t="s">
        <v>264</v>
      </c>
      <c r="D212" s="106"/>
      <c r="E212" s="108">
        <f>E213</f>
        <v>102000</v>
      </c>
      <c r="F212" s="71"/>
      <c r="G212" s="71">
        <f>G213</f>
        <v>28019.34</v>
      </c>
    </row>
    <row r="213" spans="1:7" x14ac:dyDescent="0.25">
      <c r="A213" s="93">
        <v>200</v>
      </c>
      <c r="B213" s="94" t="s">
        <v>309</v>
      </c>
      <c r="C213" s="96" t="s">
        <v>274</v>
      </c>
      <c r="D213" s="106"/>
      <c r="E213" s="108">
        <v>102000</v>
      </c>
      <c r="F213" s="71"/>
      <c r="G213" s="71">
        <v>28019.34</v>
      </c>
    </row>
    <row r="214" spans="1:7" x14ac:dyDescent="0.25">
      <c r="A214" s="93">
        <v>200</v>
      </c>
      <c r="B214" s="92" t="s">
        <v>396</v>
      </c>
      <c r="C214" s="96"/>
      <c r="D214" s="106"/>
      <c r="E214" s="117">
        <f>E215</f>
        <v>487235</v>
      </c>
      <c r="F214" s="84"/>
      <c r="G214" s="84">
        <f>G215</f>
        <v>190237.74</v>
      </c>
    </row>
    <row r="215" spans="1:7" x14ac:dyDescent="0.25">
      <c r="A215" s="75">
        <v>200</v>
      </c>
      <c r="B215" s="94" t="s">
        <v>442</v>
      </c>
      <c r="C215" s="96" t="s">
        <v>264</v>
      </c>
      <c r="D215" s="106"/>
      <c r="E215" s="108">
        <f>E216</f>
        <v>487235</v>
      </c>
      <c r="F215" s="71"/>
      <c r="G215" s="71">
        <f>G216</f>
        <v>190237.74</v>
      </c>
    </row>
    <row r="216" spans="1:7" x14ac:dyDescent="0.25">
      <c r="A216" s="93">
        <v>200</v>
      </c>
      <c r="B216" s="94" t="s">
        <v>443</v>
      </c>
      <c r="C216" s="96" t="s">
        <v>274</v>
      </c>
      <c r="D216" s="106"/>
      <c r="E216" s="108">
        <v>487235</v>
      </c>
      <c r="F216" s="71"/>
      <c r="G216" s="71">
        <v>190237.74</v>
      </c>
    </row>
    <row r="217" spans="1:7" ht="26.25" x14ac:dyDescent="0.25">
      <c r="A217" s="75">
        <v>247</v>
      </c>
      <c r="B217" s="92" t="s">
        <v>217</v>
      </c>
      <c r="C217" s="97" t="s">
        <v>218</v>
      </c>
      <c r="D217" s="116">
        <f>D219+D222</f>
        <v>0</v>
      </c>
      <c r="E217" s="116">
        <f>E219+E222</f>
        <v>0</v>
      </c>
      <c r="F217" s="78">
        <f>F219+F222</f>
        <v>0</v>
      </c>
      <c r="G217" s="78">
        <f>G219+G222</f>
        <v>0</v>
      </c>
    </row>
    <row r="218" spans="1:7" x14ac:dyDescent="0.25">
      <c r="A218" s="93">
        <v>200</v>
      </c>
      <c r="B218" s="94" t="s">
        <v>444</v>
      </c>
      <c r="C218" s="96" t="s">
        <v>236</v>
      </c>
      <c r="D218" s="106"/>
      <c r="E218" s="108"/>
      <c r="F218" s="71"/>
      <c r="G218" s="73"/>
    </row>
    <row r="219" spans="1:7" x14ac:dyDescent="0.25">
      <c r="A219" s="93">
        <v>200</v>
      </c>
      <c r="B219" s="94" t="s">
        <v>415</v>
      </c>
      <c r="C219" s="96" t="s">
        <v>264</v>
      </c>
      <c r="D219" s="106">
        <f>D220+D221</f>
        <v>0</v>
      </c>
      <c r="E219" s="106">
        <f>E220+E221</f>
        <v>0</v>
      </c>
      <c r="F219" s="79">
        <f>F220+F221</f>
        <v>0</v>
      </c>
      <c r="G219" s="79">
        <f>G220+G221</f>
        <v>0</v>
      </c>
    </row>
    <row r="220" spans="1:7" x14ac:dyDescent="0.25">
      <c r="A220" s="93">
        <v>200</v>
      </c>
      <c r="B220" s="94" t="s">
        <v>499</v>
      </c>
      <c r="C220" s="96" t="s">
        <v>274</v>
      </c>
      <c r="D220" s="106"/>
      <c r="E220" s="107"/>
      <c r="F220" s="71"/>
      <c r="G220" s="82"/>
    </row>
    <row r="221" spans="1:7" x14ac:dyDescent="0.25">
      <c r="A221" s="93">
        <v>200</v>
      </c>
      <c r="B221" s="94" t="s">
        <v>420</v>
      </c>
      <c r="C221" s="96" t="s">
        <v>277</v>
      </c>
      <c r="D221" s="106"/>
      <c r="E221" s="108"/>
      <c r="F221" s="71"/>
      <c r="G221" s="71"/>
    </row>
    <row r="222" spans="1:7" x14ac:dyDescent="0.25">
      <c r="A222" s="93">
        <v>200</v>
      </c>
      <c r="B222" s="94" t="s">
        <v>424</v>
      </c>
      <c r="C222" s="96" t="s">
        <v>285</v>
      </c>
      <c r="D222" s="106"/>
      <c r="E222" s="108"/>
      <c r="F222" s="71"/>
      <c r="G222" s="71"/>
    </row>
    <row r="223" spans="1:7" ht="26.25" x14ac:dyDescent="0.25">
      <c r="A223" s="75">
        <v>200</v>
      </c>
      <c r="B223" s="92" t="s">
        <v>445</v>
      </c>
      <c r="C223" s="97" t="s">
        <v>446</v>
      </c>
      <c r="D223" s="116">
        <f>D224</f>
        <v>0</v>
      </c>
      <c r="E223" s="195">
        <f>E224</f>
        <v>220600</v>
      </c>
      <c r="F223" s="78">
        <f>F224</f>
        <v>0</v>
      </c>
      <c r="G223" s="69">
        <f>G224</f>
        <v>34029.22</v>
      </c>
    </row>
    <row r="224" spans="1:7" x14ac:dyDescent="0.25">
      <c r="A224" s="93">
        <v>200</v>
      </c>
      <c r="B224" s="94" t="s">
        <v>447</v>
      </c>
      <c r="C224" s="96" t="s">
        <v>448</v>
      </c>
      <c r="D224" s="106">
        <f>D226</f>
        <v>0</v>
      </c>
      <c r="E224" s="104">
        <f>E226</f>
        <v>220600</v>
      </c>
      <c r="F224" s="79">
        <f>F226</f>
        <v>0</v>
      </c>
      <c r="G224" s="85">
        <f>G226</f>
        <v>34029.22</v>
      </c>
    </row>
    <row r="225" spans="1:7" x14ac:dyDescent="0.25">
      <c r="A225" s="93">
        <v>200</v>
      </c>
      <c r="B225" s="94" t="s">
        <v>449</v>
      </c>
      <c r="C225" s="96" t="s">
        <v>236</v>
      </c>
      <c r="D225" s="106"/>
      <c r="E225" s="104"/>
      <c r="F225" s="71"/>
      <c r="G225" s="71"/>
    </row>
    <row r="226" spans="1:7" x14ac:dyDescent="0.25">
      <c r="A226" s="93">
        <v>200</v>
      </c>
      <c r="B226" s="94" t="s">
        <v>450</v>
      </c>
      <c r="C226" s="96" t="s">
        <v>451</v>
      </c>
      <c r="D226" s="106">
        <f>D227</f>
        <v>0</v>
      </c>
      <c r="E226" s="104">
        <f>E227</f>
        <v>220600</v>
      </c>
      <c r="F226" s="79">
        <f>F227</f>
        <v>0</v>
      </c>
      <c r="G226" s="85">
        <f>G227</f>
        <v>34029.22</v>
      </c>
    </row>
    <row r="227" spans="1:7" ht="39" x14ac:dyDescent="0.25">
      <c r="A227" s="93">
        <v>200</v>
      </c>
      <c r="B227" s="94" t="s">
        <v>452</v>
      </c>
      <c r="C227" s="96" t="s">
        <v>453</v>
      </c>
      <c r="D227" s="106"/>
      <c r="E227" s="104">
        <v>220600</v>
      </c>
      <c r="F227" s="71"/>
      <c r="G227" s="71">
        <v>34029.22</v>
      </c>
    </row>
    <row r="228" spans="1:7" ht="39" x14ac:dyDescent="0.25">
      <c r="A228" s="75">
        <v>200</v>
      </c>
      <c r="B228" s="92" t="s">
        <v>454</v>
      </c>
      <c r="C228" s="97" t="s">
        <v>455</v>
      </c>
      <c r="D228" s="116">
        <f>D229</f>
        <v>0</v>
      </c>
      <c r="E228" s="195">
        <f>E229</f>
        <v>0</v>
      </c>
      <c r="F228" s="78">
        <f>F229</f>
        <v>0</v>
      </c>
      <c r="G228" s="69">
        <f>G229</f>
        <v>0</v>
      </c>
    </row>
    <row r="229" spans="1:7" x14ac:dyDescent="0.25">
      <c r="A229" s="93">
        <v>200</v>
      </c>
      <c r="B229" s="94" t="s">
        <v>456</v>
      </c>
      <c r="C229" s="96" t="s">
        <v>457</v>
      </c>
      <c r="D229" s="106">
        <f>D231</f>
        <v>0</v>
      </c>
      <c r="E229" s="104">
        <f>E231</f>
        <v>0</v>
      </c>
      <c r="F229" s="79">
        <f>F231</f>
        <v>0</v>
      </c>
      <c r="G229" s="85">
        <f>G231</f>
        <v>0</v>
      </c>
    </row>
    <row r="230" spans="1:7" x14ac:dyDescent="0.25">
      <c r="A230" s="93">
        <v>200</v>
      </c>
      <c r="B230" s="94" t="s">
        <v>458</v>
      </c>
      <c r="C230" s="96" t="s">
        <v>236</v>
      </c>
      <c r="D230" s="106"/>
      <c r="E230" s="108"/>
      <c r="F230" s="71"/>
      <c r="G230" s="71"/>
    </row>
    <row r="231" spans="1:7" x14ac:dyDescent="0.25">
      <c r="A231" s="93">
        <v>200</v>
      </c>
      <c r="B231" s="94" t="s">
        <v>459</v>
      </c>
      <c r="C231" s="96" t="s">
        <v>451</v>
      </c>
      <c r="D231" s="106">
        <f>D232</f>
        <v>0</v>
      </c>
      <c r="E231" s="104">
        <f>E232</f>
        <v>0</v>
      </c>
      <c r="F231" s="79">
        <f>F232</f>
        <v>0</v>
      </c>
      <c r="G231" s="85">
        <f>G232</f>
        <v>0</v>
      </c>
    </row>
    <row r="232" spans="1:7" x14ac:dyDescent="0.25">
      <c r="A232" s="93">
        <v>200</v>
      </c>
      <c r="B232" s="94" t="s">
        <v>460</v>
      </c>
      <c r="C232" s="96" t="s">
        <v>461</v>
      </c>
      <c r="D232" s="106"/>
      <c r="E232" s="108">
        <v>0</v>
      </c>
      <c r="F232" s="71"/>
      <c r="G232" s="71">
        <v>0</v>
      </c>
    </row>
    <row r="233" spans="1:7" ht="51.75" x14ac:dyDescent="0.25">
      <c r="A233" s="75">
        <v>200</v>
      </c>
      <c r="B233" s="92" t="s">
        <v>462</v>
      </c>
      <c r="C233" s="97" t="s">
        <v>463</v>
      </c>
      <c r="D233" s="116">
        <f t="shared" ref="D233:G235" si="0">D234</f>
        <v>0</v>
      </c>
      <c r="E233" s="116">
        <f t="shared" si="0"/>
        <v>0</v>
      </c>
      <c r="F233" s="78">
        <f t="shared" si="0"/>
        <v>0</v>
      </c>
      <c r="G233" s="78">
        <f t="shared" si="0"/>
        <v>0</v>
      </c>
    </row>
    <row r="234" spans="1:7" x14ac:dyDescent="0.25">
      <c r="A234" s="93">
        <v>200</v>
      </c>
      <c r="B234" s="94" t="s">
        <v>373</v>
      </c>
      <c r="C234" s="96" t="s">
        <v>374</v>
      </c>
      <c r="D234" s="106">
        <f t="shared" si="0"/>
        <v>0</v>
      </c>
      <c r="E234" s="106">
        <f t="shared" si="0"/>
        <v>0</v>
      </c>
      <c r="F234" s="79">
        <f t="shared" si="0"/>
        <v>0</v>
      </c>
      <c r="G234" s="79">
        <f t="shared" si="0"/>
        <v>0</v>
      </c>
    </row>
    <row r="235" spans="1:7" x14ac:dyDescent="0.25">
      <c r="A235" s="93">
        <v>200</v>
      </c>
      <c r="B235" s="94" t="s">
        <v>384</v>
      </c>
      <c r="C235" s="96" t="s">
        <v>287</v>
      </c>
      <c r="D235" s="106">
        <f t="shared" si="0"/>
        <v>0</v>
      </c>
      <c r="E235" s="106">
        <f t="shared" si="0"/>
        <v>0</v>
      </c>
      <c r="F235" s="79">
        <f t="shared" si="0"/>
        <v>0</v>
      </c>
      <c r="G235" s="79">
        <f t="shared" si="0"/>
        <v>0</v>
      </c>
    </row>
    <row r="236" spans="1:7" x14ac:dyDescent="0.25">
      <c r="A236" s="93">
        <v>200</v>
      </c>
      <c r="B236" s="94" t="s">
        <v>385</v>
      </c>
      <c r="C236" s="96" t="s">
        <v>289</v>
      </c>
      <c r="D236" s="106"/>
      <c r="E236" s="108"/>
      <c r="F236" s="71"/>
      <c r="G236" s="71"/>
    </row>
    <row r="237" spans="1:7" ht="51.75" x14ac:dyDescent="0.25">
      <c r="A237" s="75">
        <v>200</v>
      </c>
      <c r="B237" s="92" t="s">
        <v>464</v>
      </c>
      <c r="C237" s="97" t="s">
        <v>465</v>
      </c>
      <c r="D237" s="116">
        <f>D238+D241</f>
        <v>0</v>
      </c>
      <c r="E237" s="116">
        <f>E238+E241</f>
        <v>0</v>
      </c>
      <c r="F237" s="78">
        <f>F238+F241</f>
        <v>0</v>
      </c>
      <c r="G237" s="78">
        <f>G238+G241</f>
        <v>0</v>
      </c>
    </row>
    <row r="238" spans="1:7" x14ac:dyDescent="0.25">
      <c r="A238" s="93">
        <v>200</v>
      </c>
      <c r="B238" s="94" t="s">
        <v>373</v>
      </c>
      <c r="C238" s="96" t="s">
        <v>374</v>
      </c>
      <c r="D238" s="106">
        <f t="shared" ref="D238:G239" si="1">D239</f>
        <v>0</v>
      </c>
      <c r="E238" s="106">
        <f t="shared" si="1"/>
        <v>0</v>
      </c>
      <c r="F238" s="79">
        <f t="shared" si="1"/>
        <v>0</v>
      </c>
      <c r="G238" s="79">
        <f t="shared" si="1"/>
        <v>0</v>
      </c>
    </row>
    <row r="239" spans="1:7" x14ac:dyDescent="0.25">
      <c r="A239" s="93">
        <v>200</v>
      </c>
      <c r="B239" s="94" t="s">
        <v>384</v>
      </c>
      <c r="C239" s="96" t="s">
        <v>287</v>
      </c>
      <c r="D239" s="106">
        <f t="shared" si="1"/>
        <v>0</v>
      </c>
      <c r="E239" s="106">
        <f t="shared" si="1"/>
        <v>0</v>
      </c>
      <c r="F239" s="79">
        <f t="shared" si="1"/>
        <v>0</v>
      </c>
      <c r="G239" s="79">
        <f t="shared" si="1"/>
        <v>0</v>
      </c>
    </row>
    <row r="240" spans="1:7" x14ac:dyDescent="0.25">
      <c r="A240" s="93">
        <v>200</v>
      </c>
      <c r="B240" s="94" t="s">
        <v>385</v>
      </c>
      <c r="C240" s="96" t="s">
        <v>289</v>
      </c>
      <c r="D240" s="106"/>
      <c r="E240" s="108"/>
      <c r="F240" s="71"/>
      <c r="G240" s="71"/>
    </row>
    <row r="241" spans="1:7" x14ac:dyDescent="0.25">
      <c r="A241" s="93">
        <v>200</v>
      </c>
      <c r="B241" s="94" t="s">
        <v>369</v>
      </c>
      <c r="C241" s="96" t="s">
        <v>466</v>
      </c>
      <c r="D241" s="106">
        <f t="shared" ref="D241:G242" si="2">D242</f>
        <v>0</v>
      </c>
      <c r="E241" s="106">
        <f t="shared" si="2"/>
        <v>0</v>
      </c>
      <c r="F241" s="79">
        <f t="shared" si="2"/>
        <v>0</v>
      </c>
      <c r="G241" s="79">
        <f t="shared" si="2"/>
        <v>0</v>
      </c>
    </row>
    <row r="242" spans="1:7" x14ac:dyDescent="0.25">
      <c r="A242" s="93">
        <v>200</v>
      </c>
      <c r="B242" s="94" t="s">
        <v>467</v>
      </c>
      <c r="C242" s="96" t="s">
        <v>468</v>
      </c>
      <c r="D242" s="106">
        <f t="shared" si="2"/>
        <v>0</v>
      </c>
      <c r="E242" s="106">
        <v>0</v>
      </c>
      <c r="F242" s="79">
        <f t="shared" si="2"/>
        <v>0</v>
      </c>
      <c r="G242" s="79">
        <f t="shared" si="2"/>
        <v>0</v>
      </c>
    </row>
    <row r="243" spans="1:7" x14ac:dyDescent="0.25">
      <c r="A243" s="93">
        <v>200</v>
      </c>
      <c r="B243" s="94" t="s">
        <v>413</v>
      </c>
      <c r="C243" s="96" t="s">
        <v>289</v>
      </c>
      <c r="D243" s="106"/>
      <c r="E243" s="108"/>
      <c r="F243" s="71"/>
      <c r="G243" s="71"/>
    </row>
    <row r="244" spans="1:7" s="118" customFormat="1" x14ac:dyDescent="0.25">
      <c r="A244" s="115"/>
      <c r="B244" s="97" t="s">
        <v>501</v>
      </c>
      <c r="C244" s="97" t="s">
        <v>502</v>
      </c>
      <c r="D244" s="116">
        <f t="shared" ref="D244:E246" si="3">D245</f>
        <v>500</v>
      </c>
      <c r="E244" s="117">
        <f t="shared" si="3"/>
        <v>500</v>
      </c>
      <c r="F244" s="117">
        <f t="shared" ref="F244:G246" si="4">F245</f>
        <v>0</v>
      </c>
      <c r="G244" s="117">
        <f t="shared" si="4"/>
        <v>0</v>
      </c>
    </row>
    <row r="245" spans="1:7" ht="25.5" customHeight="1" x14ac:dyDescent="0.25">
      <c r="A245" s="93">
        <v>200</v>
      </c>
      <c r="B245" s="94" t="s">
        <v>504</v>
      </c>
      <c r="C245" s="96" t="s">
        <v>509</v>
      </c>
      <c r="D245" s="106">
        <f t="shared" si="3"/>
        <v>500</v>
      </c>
      <c r="E245" s="108">
        <f t="shared" si="3"/>
        <v>500</v>
      </c>
      <c r="F245" s="71">
        <f t="shared" si="4"/>
        <v>0</v>
      </c>
      <c r="G245" s="71">
        <f t="shared" si="4"/>
        <v>0</v>
      </c>
    </row>
    <row r="246" spans="1:7" ht="30" customHeight="1" x14ac:dyDescent="0.25">
      <c r="A246" s="93">
        <v>200</v>
      </c>
      <c r="B246" s="94" t="s">
        <v>472</v>
      </c>
      <c r="C246" s="96" t="s">
        <v>510</v>
      </c>
      <c r="D246" s="106">
        <f t="shared" si="3"/>
        <v>500</v>
      </c>
      <c r="E246" s="108">
        <f t="shared" si="3"/>
        <v>500</v>
      </c>
      <c r="F246" s="71">
        <f t="shared" si="4"/>
        <v>0</v>
      </c>
      <c r="G246" s="71">
        <f t="shared" si="4"/>
        <v>0</v>
      </c>
    </row>
    <row r="247" spans="1:7" x14ac:dyDescent="0.25">
      <c r="A247" s="93">
        <v>200</v>
      </c>
      <c r="B247" s="94" t="s">
        <v>503</v>
      </c>
      <c r="C247" s="96" t="s">
        <v>511</v>
      </c>
      <c r="D247" s="106">
        <v>500</v>
      </c>
      <c r="E247" s="108">
        <v>500</v>
      </c>
      <c r="F247" s="71">
        <f>G247</f>
        <v>0</v>
      </c>
      <c r="G247" s="71">
        <v>0</v>
      </c>
    </row>
    <row r="248" spans="1:7" ht="39" x14ac:dyDescent="0.25">
      <c r="A248" s="75">
        <v>200</v>
      </c>
      <c r="B248" s="92" t="s">
        <v>469</v>
      </c>
      <c r="C248" s="97" t="s">
        <v>470</v>
      </c>
      <c r="D248" s="195"/>
      <c r="E248" s="195">
        <f>E254+E249+E253</f>
        <v>0</v>
      </c>
      <c r="F248" s="78">
        <f>F254</f>
        <v>0</v>
      </c>
      <c r="G248" s="70">
        <f>G254+G249+G253</f>
        <v>0</v>
      </c>
    </row>
    <row r="249" spans="1:7" ht="64.5" x14ac:dyDescent="0.25">
      <c r="A249" s="75">
        <v>200</v>
      </c>
      <c r="B249" s="94" t="s">
        <v>245</v>
      </c>
      <c r="C249" s="96" t="s">
        <v>246</v>
      </c>
      <c r="D249" s="195"/>
      <c r="E249" s="104">
        <f>E250</f>
        <v>0</v>
      </c>
      <c r="F249" s="79"/>
      <c r="G249" s="79">
        <f>G250</f>
        <v>0</v>
      </c>
    </row>
    <row r="250" spans="1:7" x14ac:dyDescent="0.25">
      <c r="A250" s="75">
        <v>200</v>
      </c>
      <c r="B250" s="94" t="s">
        <v>471</v>
      </c>
      <c r="C250" s="96" t="s">
        <v>285</v>
      </c>
      <c r="D250" s="195"/>
      <c r="E250" s="104"/>
      <c r="F250" s="79"/>
      <c r="G250" s="79"/>
    </row>
    <row r="251" spans="1:7" x14ac:dyDescent="0.25">
      <c r="A251" s="93">
        <v>200</v>
      </c>
      <c r="B251" s="96" t="s">
        <v>223</v>
      </c>
      <c r="C251" s="96" t="s">
        <v>224</v>
      </c>
      <c r="D251" s="195"/>
      <c r="E251" s="104">
        <f>E252</f>
        <v>0</v>
      </c>
      <c r="F251" s="79"/>
      <c r="G251" s="85">
        <f>G252</f>
        <v>0</v>
      </c>
    </row>
    <row r="252" spans="1:7" ht="26.25" x14ac:dyDescent="0.25">
      <c r="A252" s="93">
        <v>200</v>
      </c>
      <c r="B252" s="96" t="s">
        <v>340</v>
      </c>
      <c r="C252" s="96" t="s">
        <v>474</v>
      </c>
      <c r="D252" s="195"/>
      <c r="E252" s="104">
        <f>E253</f>
        <v>0</v>
      </c>
      <c r="F252" s="79"/>
      <c r="G252" s="85">
        <f>G253</f>
        <v>0</v>
      </c>
    </row>
    <row r="253" spans="1:7" ht="26.25" x14ac:dyDescent="0.25">
      <c r="A253" s="93">
        <v>200</v>
      </c>
      <c r="B253" s="96" t="s">
        <v>545</v>
      </c>
      <c r="C253" s="96" t="s">
        <v>474</v>
      </c>
      <c r="D253" s="195"/>
      <c r="E253" s="104">
        <v>0</v>
      </c>
      <c r="F253" s="79"/>
      <c r="G253" s="85">
        <v>0</v>
      </c>
    </row>
    <row r="254" spans="1:7" x14ac:dyDescent="0.25">
      <c r="A254" s="93">
        <v>200</v>
      </c>
      <c r="B254" s="96" t="s">
        <v>386</v>
      </c>
      <c r="C254" s="97" t="s">
        <v>387</v>
      </c>
      <c r="D254" s="108"/>
      <c r="E254" s="104">
        <f>E257</f>
        <v>0</v>
      </c>
      <c r="F254" s="79"/>
      <c r="G254" s="71">
        <f>G255</f>
        <v>0</v>
      </c>
    </row>
    <row r="255" spans="1:7" x14ac:dyDescent="0.25">
      <c r="A255" s="93">
        <v>200</v>
      </c>
      <c r="B255" s="96" t="s">
        <v>388</v>
      </c>
      <c r="C255" s="96" t="s">
        <v>236</v>
      </c>
      <c r="D255" s="106"/>
      <c r="E255" s="104">
        <f>E257</f>
        <v>0</v>
      </c>
      <c r="F255" s="71"/>
      <c r="G255" s="71">
        <f>G256</f>
        <v>0</v>
      </c>
    </row>
    <row r="256" spans="1:7" ht="26.25" x14ac:dyDescent="0.25">
      <c r="A256" s="93">
        <v>200</v>
      </c>
      <c r="B256" s="96" t="s">
        <v>473</v>
      </c>
      <c r="C256" s="97" t="s">
        <v>474</v>
      </c>
      <c r="D256" s="108"/>
      <c r="E256" s="104">
        <f>E257</f>
        <v>0</v>
      </c>
      <c r="F256" s="79"/>
      <c r="G256" s="71">
        <f>G257</f>
        <v>0</v>
      </c>
    </row>
    <row r="257" spans="1:7" ht="26.25" x14ac:dyDescent="0.25">
      <c r="A257" s="93">
        <v>200</v>
      </c>
      <c r="B257" s="96" t="s">
        <v>475</v>
      </c>
      <c r="C257" s="97" t="s">
        <v>474</v>
      </c>
      <c r="D257" s="108"/>
      <c r="E257" s="108">
        <v>0</v>
      </c>
      <c r="F257" s="71"/>
      <c r="G257" s="71">
        <v>0</v>
      </c>
    </row>
    <row r="258" spans="1:7" ht="64.5" x14ac:dyDescent="0.25">
      <c r="A258" s="75">
        <v>200</v>
      </c>
      <c r="B258" s="92" t="s">
        <v>476</v>
      </c>
      <c r="C258" s="97" t="s">
        <v>477</v>
      </c>
      <c r="D258" s="116">
        <f t="shared" ref="D258:G260" si="5">D259</f>
        <v>0</v>
      </c>
      <c r="E258" s="116">
        <f t="shared" si="5"/>
        <v>0</v>
      </c>
      <c r="F258" s="78">
        <f t="shared" si="5"/>
        <v>0</v>
      </c>
      <c r="G258" s="78">
        <f t="shared" si="5"/>
        <v>0</v>
      </c>
    </row>
    <row r="259" spans="1:7" x14ac:dyDescent="0.25">
      <c r="A259" s="93">
        <v>200</v>
      </c>
      <c r="B259" s="94" t="s">
        <v>395</v>
      </c>
      <c r="C259" s="96" t="s">
        <v>396</v>
      </c>
      <c r="D259" s="106">
        <f t="shared" si="5"/>
        <v>0</v>
      </c>
      <c r="E259" s="106">
        <f t="shared" si="5"/>
        <v>0</v>
      </c>
      <c r="F259" s="79">
        <f t="shared" si="5"/>
        <v>0</v>
      </c>
      <c r="G259" s="79">
        <f t="shared" si="5"/>
        <v>0</v>
      </c>
    </row>
    <row r="260" spans="1:7" x14ac:dyDescent="0.25">
      <c r="A260" s="93">
        <v>200</v>
      </c>
      <c r="B260" s="94" t="s">
        <v>478</v>
      </c>
      <c r="C260" s="96" t="s">
        <v>380</v>
      </c>
      <c r="D260" s="106">
        <f t="shared" si="5"/>
        <v>0</v>
      </c>
      <c r="E260" s="106">
        <f t="shared" si="5"/>
        <v>0</v>
      </c>
      <c r="F260" s="79">
        <f t="shared" si="5"/>
        <v>0</v>
      </c>
      <c r="G260" s="79">
        <f t="shared" si="5"/>
        <v>0</v>
      </c>
    </row>
    <row r="261" spans="1:7" ht="39" x14ac:dyDescent="0.25">
      <c r="A261" s="93">
        <v>200</v>
      </c>
      <c r="B261" s="94" t="s">
        <v>479</v>
      </c>
      <c r="C261" s="96" t="s">
        <v>480</v>
      </c>
      <c r="D261" s="106"/>
      <c r="E261" s="108"/>
      <c r="F261" s="71"/>
      <c r="G261" s="73"/>
    </row>
    <row r="262" spans="1:7" ht="26.25" x14ac:dyDescent="0.25">
      <c r="A262" s="75">
        <v>200</v>
      </c>
      <c r="B262" s="92" t="s">
        <v>481</v>
      </c>
      <c r="C262" s="97" t="s">
        <v>482</v>
      </c>
      <c r="D262" s="116">
        <f>D263+D267</f>
        <v>0</v>
      </c>
      <c r="E262" s="196">
        <f>E263+E265+E267</f>
        <v>4000</v>
      </c>
      <c r="F262" s="202">
        <f>F263+F267</f>
        <v>0</v>
      </c>
      <c r="G262" s="70">
        <f>G265+G267+G263</f>
        <v>1510</v>
      </c>
    </row>
    <row r="263" spans="1:7" ht="64.5" x14ac:dyDescent="0.25">
      <c r="A263" s="93">
        <v>200</v>
      </c>
      <c r="B263" s="94" t="s">
        <v>245</v>
      </c>
      <c r="C263" s="96" t="s">
        <v>246</v>
      </c>
      <c r="D263" s="106">
        <f>D264</f>
        <v>0</v>
      </c>
      <c r="E263" s="200">
        <f>E264</f>
        <v>4000</v>
      </c>
      <c r="F263" s="81">
        <f>F264</f>
        <v>0</v>
      </c>
      <c r="G263" s="82">
        <f>G264</f>
        <v>1510</v>
      </c>
    </row>
    <row r="264" spans="1:7" x14ac:dyDescent="0.25">
      <c r="A264" s="93">
        <v>200</v>
      </c>
      <c r="B264" s="94" t="s">
        <v>483</v>
      </c>
      <c r="C264" s="96" t="s">
        <v>285</v>
      </c>
      <c r="D264" s="106"/>
      <c r="E264" s="200">
        <v>4000</v>
      </c>
      <c r="F264" s="81"/>
      <c r="G264" s="82">
        <v>1510</v>
      </c>
    </row>
    <row r="265" spans="1:7" x14ac:dyDescent="0.25">
      <c r="A265" s="93">
        <v>200</v>
      </c>
      <c r="B265" s="94" t="s">
        <v>386</v>
      </c>
      <c r="C265" s="96" t="s">
        <v>387</v>
      </c>
      <c r="D265" s="106"/>
      <c r="E265" s="197">
        <f>E266</f>
        <v>0</v>
      </c>
      <c r="F265" s="71"/>
      <c r="G265" s="83">
        <f>G266</f>
        <v>0</v>
      </c>
    </row>
    <row r="266" spans="1:7" x14ac:dyDescent="0.25">
      <c r="A266" s="93">
        <v>200</v>
      </c>
      <c r="B266" s="94" t="s">
        <v>484</v>
      </c>
      <c r="C266" s="96" t="s">
        <v>285</v>
      </c>
      <c r="D266" s="106"/>
      <c r="E266" s="197"/>
      <c r="F266" s="71"/>
      <c r="G266" s="71"/>
    </row>
    <row r="267" spans="1:7" x14ac:dyDescent="0.25">
      <c r="A267" s="93">
        <v>200</v>
      </c>
      <c r="B267" s="94" t="s">
        <v>395</v>
      </c>
      <c r="C267" s="96" t="s">
        <v>396</v>
      </c>
      <c r="D267" s="106">
        <f>D268</f>
        <v>0</v>
      </c>
      <c r="E267" s="106">
        <f>E268</f>
        <v>0</v>
      </c>
      <c r="F267" s="79">
        <f>F268</f>
        <v>0</v>
      </c>
      <c r="G267" s="79">
        <f>G268</f>
        <v>0</v>
      </c>
    </row>
    <row r="268" spans="1:7" x14ac:dyDescent="0.25">
      <c r="A268" s="93">
        <v>200</v>
      </c>
      <c r="B268" s="94" t="s">
        <v>485</v>
      </c>
      <c r="C268" s="96" t="s">
        <v>285</v>
      </c>
      <c r="D268" s="106"/>
      <c r="E268" s="107"/>
      <c r="F268" s="71"/>
      <c r="G268" s="71"/>
    </row>
    <row r="269" spans="1:7" ht="25.5" hidden="1" customHeight="1" x14ac:dyDescent="0.25">
      <c r="A269" s="75">
        <v>200</v>
      </c>
      <c r="B269" s="92" t="s">
        <v>486</v>
      </c>
      <c r="C269" s="97" t="s">
        <v>331</v>
      </c>
      <c r="D269" s="116">
        <f>D270+D272</f>
        <v>0</v>
      </c>
      <c r="E269" s="116">
        <f>E270</f>
        <v>0</v>
      </c>
      <c r="F269" s="78">
        <f>F270+F272</f>
        <v>0</v>
      </c>
      <c r="G269" s="69">
        <f>G270</f>
        <v>0</v>
      </c>
    </row>
    <row r="270" spans="1:7" ht="26.25" hidden="1" x14ac:dyDescent="0.25">
      <c r="A270" s="93">
        <v>200</v>
      </c>
      <c r="B270" s="94" t="s">
        <v>330</v>
      </c>
      <c r="C270" s="97" t="s">
        <v>331</v>
      </c>
      <c r="D270" s="106">
        <f>D271</f>
        <v>0</v>
      </c>
      <c r="E270" s="106">
        <f>E271</f>
        <v>0</v>
      </c>
      <c r="F270" s="79">
        <f>F271</f>
        <v>0</v>
      </c>
      <c r="G270" s="85">
        <f>G271</f>
        <v>0</v>
      </c>
    </row>
    <row r="271" spans="1:7" hidden="1" x14ac:dyDescent="0.25">
      <c r="A271" s="93">
        <v>200</v>
      </c>
      <c r="B271" s="94" t="s">
        <v>487</v>
      </c>
      <c r="C271" s="96" t="s">
        <v>236</v>
      </c>
      <c r="D271" s="106"/>
      <c r="E271" s="107">
        <f>E273</f>
        <v>0</v>
      </c>
      <c r="F271" s="71"/>
      <c r="G271" s="71">
        <f>G273</f>
        <v>0</v>
      </c>
    </row>
    <row r="272" spans="1:7" hidden="1" x14ac:dyDescent="0.25">
      <c r="A272" s="93">
        <v>200</v>
      </c>
      <c r="B272" s="94" t="s">
        <v>488</v>
      </c>
      <c r="C272" s="96" t="s">
        <v>218</v>
      </c>
      <c r="D272" s="106">
        <f>D273</f>
        <v>0</v>
      </c>
      <c r="E272" s="106">
        <f>E273</f>
        <v>0</v>
      </c>
      <c r="F272" s="79">
        <f>F273</f>
        <v>0</v>
      </c>
      <c r="G272" s="72">
        <f>G273</f>
        <v>0</v>
      </c>
    </row>
    <row r="273" spans="1:7" hidden="1" x14ac:dyDescent="0.25">
      <c r="A273" s="93">
        <v>200</v>
      </c>
      <c r="B273" s="94" t="s">
        <v>489</v>
      </c>
      <c r="C273" s="96" t="s">
        <v>285</v>
      </c>
      <c r="D273" s="106"/>
      <c r="E273" s="107"/>
      <c r="F273" s="71"/>
      <c r="G273" s="72"/>
    </row>
    <row r="274" spans="1:7" x14ac:dyDescent="0.25">
      <c r="A274" s="75">
        <v>200</v>
      </c>
      <c r="B274" s="92" t="s">
        <v>540</v>
      </c>
      <c r="C274" s="97" t="s">
        <v>541</v>
      </c>
      <c r="D274" s="116">
        <f>D275+D280</f>
        <v>0</v>
      </c>
      <c r="E274" s="196">
        <f>E275</f>
        <v>0</v>
      </c>
      <c r="F274" s="78"/>
      <c r="G274" s="84">
        <f>G275</f>
        <v>0</v>
      </c>
    </row>
    <row r="275" spans="1:7" ht="64.5" x14ac:dyDescent="0.25">
      <c r="A275" s="93">
        <v>200</v>
      </c>
      <c r="B275" s="94" t="s">
        <v>386</v>
      </c>
      <c r="C275" s="96" t="s">
        <v>246</v>
      </c>
      <c r="D275" s="106"/>
      <c r="E275" s="200">
        <f>E276</f>
        <v>0</v>
      </c>
      <c r="F275" s="71"/>
      <c r="G275" s="71">
        <f>G276</f>
        <v>0</v>
      </c>
    </row>
    <row r="276" spans="1:7" x14ac:dyDescent="0.25">
      <c r="A276" s="93">
        <v>200</v>
      </c>
      <c r="B276" s="94" t="s">
        <v>484</v>
      </c>
      <c r="C276" s="96" t="s">
        <v>285</v>
      </c>
      <c r="D276" s="106"/>
      <c r="E276" s="200">
        <v>0</v>
      </c>
      <c r="F276" s="71"/>
      <c r="G276" s="71">
        <v>0</v>
      </c>
    </row>
    <row r="277" spans="1:7" x14ac:dyDescent="0.25">
      <c r="A277" s="75">
        <v>200</v>
      </c>
      <c r="B277" s="92" t="s">
        <v>490</v>
      </c>
      <c r="C277" s="97" t="s">
        <v>491</v>
      </c>
      <c r="D277" s="116">
        <f>D280+D282+D284</f>
        <v>0</v>
      </c>
      <c r="E277" s="195">
        <f>E278+E280+E282+E284</f>
        <v>0</v>
      </c>
      <c r="F277" s="78">
        <f>F280+F282+F284</f>
        <v>0</v>
      </c>
      <c r="G277" s="69">
        <f>G278+G280+G282+G284</f>
        <v>0</v>
      </c>
    </row>
    <row r="278" spans="1:7" ht="64.5" x14ac:dyDescent="0.25">
      <c r="A278" s="75">
        <v>200</v>
      </c>
      <c r="B278" s="92" t="s">
        <v>492</v>
      </c>
      <c r="C278" s="96" t="s">
        <v>246</v>
      </c>
      <c r="D278" s="116"/>
      <c r="E278" s="104">
        <f>E279</f>
        <v>0</v>
      </c>
      <c r="F278" s="79"/>
      <c r="G278" s="85">
        <f>G279</f>
        <v>0</v>
      </c>
    </row>
    <row r="279" spans="1:7" ht="39" x14ac:dyDescent="0.25">
      <c r="A279" s="75">
        <v>200</v>
      </c>
      <c r="B279" s="92" t="s">
        <v>493</v>
      </c>
      <c r="C279" s="96" t="s">
        <v>494</v>
      </c>
      <c r="D279" s="116"/>
      <c r="E279" s="104"/>
      <c r="F279" s="79"/>
      <c r="G279" s="85"/>
    </row>
    <row r="280" spans="1:7" ht="39" x14ac:dyDescent="0.25">
      <c r="A280" s="93">
        <v>200</v>
      </c>
      <c r="B280" s="92" t="s">
        <v>512</v>
      </c>
      <c r="C280" s="96" t="s">
        <v>513</v>
      </c>
      <c r="D280" s="106">
        <f>D281</f>
        <v>0</v>
      </c>
      <c r="E280" s="104">
        <v>0</v>
      </c>
      <c r="F280" s="79">
        <f>F281</f>
        <v>0</v>
      </c>
      <c r="G280" s="85">
        <v>0</v>
      </c>
    </row>
    <row r="281" spans="1:7" x14ac:dyDescent="0.25">
      <c r="A281" s="93">
        <v>200</v>
      </c>
      <c r="B281" s="92" t="s">
        <v>512</v>
      </c>
      <c r="C281" s="96" t="s">
        <v>285</v>
      </c>
      <c r="D281" s="106"/>
      <c r="E281" s="108"/>
      <c r="F281" s="71"/>
      <c r="G281" s="71"/>
    </row>
    <row r="282" spans="1:7" ht="1.5" customHeight="1" x14ac:dyDescent="0.25">
      <c r="A282" s="93">
        <v>200</v>
      </c>
      <c r="B282" s="94" t="s">
        <v>245</v>
      </c>
      <c r="C282" s="96" t="s">
        <v>246</v>
      </c>
      <c r="D282" s="106">
        <f>D283</f>
        <v>0</v>
      </c>
      <c r="E282" s="106">
        <f>E283</f>
        <v>0</v>
      </c>
      <c r="F282" s="79">
        <f>F283</f>
        <v>0</v>
      </c>
      <c r="G282" s="79">
        <f>G283</f>
        <v>0</v>
      </c>
    </row>
    <row r="283" spans="1:7" ht="39" x14ac:dyDescent="0.25">
      <c r="A283" s="93">
        <v>200</v>
      </c>
      <c r="B283" s="94" t="s">
        <v>471</v>
      </c>
      <c r="C283" s="96" t="s">
        <v>494</v>
      </c>
      <c r="D283" s="106"/>
      <c r="E283" s="107">
        <v>0</v>
      </c>
      <c r="F283" s="71"/>
      <c r="G283" s="71">
        <v>0</v>
      </c>
    </row>
    <row r="284" spans="1:7" x14ac:dyDescent="0.25">
      <c r="A284" s="93">
        <v>200</v>
      </c>
      <c r="B284" s="94" t="s">
        <v>424</v>
      </c>
      <c r="C284" s="96" t="s">
        <v>218</v>
      </c>
      <c r="D284" s="106">
        <f>D285</f>
        <v>0</v>
      </c>
      <c r="E284" s="104">
        <f>E285</f>
        <v>0</v>
      </c>
      <c r="F284" s="79">
        <f>F285</f>
        <v>0</v>
      </c>
      <c r="G284" s="71">
        <f>G285</f>
        <v>0</v>
      </c>
    </row>
    <row r="285" spans="1:7" x14ac:dyDescent="0.25">
      <c r="A285" s="93">
        <v>200</v>
      </c>
      <c r="B285" s="94" t="s">
        <v>495</v>
      </c>
      <c r="C285" s="94" t="s">
        <v>285</v>
      </c>
      <c r="D285" s="79"/>
      <c r="E285" s="71"/>
      <c r="F285" s="71"/>
      <c r="G285" s="71"/>
    </row>
    <row r="286" spans="1:7" x14ac:dyDescent="0.25">
      <c r="A286" s="75">
        <v>200</v>
      </c>
      <c r="B286" s="92" t="s">
        <v>486</v>
      </c>
      <c r="C286" s="97" t="s">
        <v>555</v>
      </c>
      <c r="D286" s="79"/>
      <c r="E286" s="71">
        <f>E287</f>
        <v>230000</v>
      </c>
      <c r="F286" s="71"/>
      <c r="G286" s="71">
        <f>G287</f>
        <v>0</v>
      </c>
    </row>
    <row r="287" spans="1:7" ht="51.75" x14ac:dyDescent="0.25">
      <c r="A287" s="75">
        <v>200</v>
      </c>
      <c r="B287" s="92" t="s">
        <v>556</v>
      </c>
      <c r="C287" s="94" t="s">
        <v>558</v>
      </c>
      <c r="D287" s="79"/>
      <c r="E287" s="71">
        <f>E288</f>
        <v>230000</v>
      </c>
      <c r="F287" s="71"/>
      <c r="G287" s="71">
        <f>G288</f>
        <v>0</v>
      </c>
    </row>
    <row r="288" spans="1:7" ht="26.25" x14ac:dyDescent="0.25">
      <c r="A288" s="75">
        <v>200</v>
      </c>
      <c r="B288" s="92" t="s">
        <v>557</v>
      </c>
      <c r="C288" s="94" t="s">
        <v>559</v>
      </c>
      <c r="D288" s="79"/>
      <c r="E288" s="71">
        <v>230000</v>
      </c>
      <c r="F288" s="71"/>
      <c r="G288" s="71">
        <v>0</v>
      </c>
    </row>
    <row r="289" spans="1:8" ht="26.25" x14ac:dyDescent="0.25">
      <c r="A289" s="75"/>
      <c r="B289" s="92" t="s">
        <v>496</v>
      </c>
      <c r="C289" s="92" t="s">
        <v>497</v>
      </c>
      <c r="D289" s="242">
        <f>Доходы!D12-Расходы!D244</f>
        <v>11032479</v>
      </c>
      <c r="E289" s="243">
        <f>Доходы!E12-Расходы!E6</f>
        <v>0</v>
      </c>
      <c r="F289" s="244" t="s">
        <v>567</v>
      </c>
      <c r="G289" s="244" t="s">
        <v>568</v>
      </c>
      <c r="H289" s="62"/>
    </row>
    <row r="290" spans="1:8" x14ac:dyDescent="0.25">
      <c r="E290" s="260"/>
      <c r="F290" s="260"/>
      <c r="G290" s="261"/>
    </row>
    <row r="291" spans="1:8" x14ac:dyDescent="0.25">
      <c r="A291" s="99" t="s">
        <v>498</v>
      </c>
      <c r="B291" s="100" t="s">
        <v>543</v>
      </c>
      <c r="C291" s="101" t="s">
        <v>544</v>
      </c>
      <c r="E291" s="262"/>
      <c r="F291" s="262"/>
      <c r="G291" s="261"/>
    </row>
    <row r="292" spans="1:8" x14ac:dyDescent="0.25">
      <c r="B292" s="99"/>
      <c r="C292" s="99"/>
      <c r="D292" s="102"/>
      <c r="E292" s="263"/>
      <c r="F292" s="263"/>
      <c r="G292" s="264"/>
    </row>
    <row r="293" spans="1:8" ht="15" x14ac:dyDescent="0.25">
      <c r="B293" s="99" t="s">
        <v>536</v>
      </c>
      <c r="C293" s="259" t="s">
        <v>538</v>
      </c>
      <c r="D293" s="259"/>
      <c r="E293" s="259"/>
      <c r="F293" s="259"/>
      <c r="G293" s="259"/>
    </row>
  </sheetData>
  <mergeCells count="8">
    <mergeCell ref="C293:G293"/>
    <mergeCell ref="E290:G290"/>
    <mergeCell ref="E291:G291"/>
    <mergeCell ref="E292:G292"/>
    <mergeCell ref="A1:G1"/>
    <mergeCell ref="C2:E2"/>
    <mergeCell ref="A3:G3"/>
    <mergeCell ref="A4:G4"/>
  </mergeCells>
  <pageMargins left="0.25" right="0.25" top="0.75" bottom="0.75" header="0.3" footer="0.3"/>
  <pageSetup paperSize="9" scale="4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zoomScaleNormal="100" workbookViewId="0"/>
  </sheetViews>
  <sheetFormatPr defaultRowHeight="15" x14ac:dyDescent="0.25"/>
  <cols>
    <col min="1" max="1" width="50.7109375" style="1" customWidth="1"/>
    <col min="2" max="2" width="13.28515625" style="1" customWidth="1"/>
    <col min="3" max="3" width="32.5703125" style="1" customWidth="1"/>
    <col min="4" max="4" width="17" style="1" customWidth="1"/>
    <col min="5" max="5" width="19.85546875" style="1" customWidth="1"/>
    <col min="6" max="6" width="16.140625" style="1" customWidth="1"/>
    <col min="7" max="7" width="15.28515625" style="1" customWidth="1"/>
    <col min="8" max="8" width="9.140625" style="1" customWidth="1"/>
    <col min="9" max="16384" width="9.140625" style="1"/>
  </cols>
  <sheetData>
    <row r="1" spans="1:8" ht="15" customHeight="1" x14ac:dyDescent="0.25">
      <c r="A1" s="10"/>
      <c r="B1" s="11"/>
      <c r="C1" s="12"/>
      <c r="D1" s="12"/>
      <c r="E1" s="7"/>
      <c r="F1" s="7"/>
      <c r="G1" s="13"/>
      <c r="H1" s="5"/>
    </row>
    <row r="2" spans="1:8" ht="14.1" customHeight="1" x14ac:dyDescent="0.25">
      <c r="A2" s="284" t="s">
        <v>569</v>
      </c>
      <c r="B2" s="285"/>
      <c r="C2" s="285"/>
      <c r="D2" s="285"/>
      <c r="E2" s="285"/>
      <c r="F2" s="285"/>
      <c r="G2" s="285"/>
      <c r="H2" s="5"/>
    </row>
    <row r="3" spans="1:8" ht="12" customHeight="1" x14ac:dyDescent="0.25">
      <c r="A3" s="14"/>
      <c r="B3" s="15"/>
      <c r="C3" s="16"/>
      <c r="D3" s="16"/>
      <c r="E3" s="17"/>
      <c r="F3" s="17"/>
      <c r="G3" s="18"/>
      <c r="H3" s="5"/>
    </row>
    <row r="4" spans="1:8" ht="13.5" customHeight="1" x14ac:dyDescent="0.25">
      <c r="A4" s="286" t="s">
        <v>1</v>
      </c>
      <c r="B4" s="286" t="s">
        <v>2</v>
      </c>
      <c r="C4" s="286" t="s">
        <v>79</v>
      </c>
      <c r="D4" s="288" t="s">
        <v>505</v>
      </c>
      <c r="E4" s="286" t="s">
        <v>4</v>
      </c>
      <c r="F4" s="288" t="s">
        <v>506</v>
      </c>
      <c r="G4" s="286" t="s">
        <v>5</v>
      </c>
      <c r="H4" s="5"/>
    </row>
    <row r="5" spans="1:8" ht="12" customHeight="1" x14ac:dyDescent="0.25">
      <c r="A5" s="287"/>
      <c r="B5" s="287"/>
      <c r="C5" s="287"/>
      <c r="D5" s="289"/>
      <c r="E5" s="287"/>
      <c r="F5" s="289"/>
      <c r="G5" s="287"/>
      <c r="H5" s="5"/>
    </row>
    <row r="6" spans="1:8" ht="12" customHeight="1" x14ac:dyDescent="0.25">
      <c r="A6" s="287"/>
      <c r="B6" s="287"/>
      <c r="C6" s="287"/>
      <c r="D6" s="289"/>
      <c r="E6" s="287"/>
      <c r="F6" s="289"/>
      <c r="G6" s="287"/>
      <c r="H6" s="5"/>
    </row>
    <row r="7" spans="1:8" ht="11.25" customHeight="1" x14ac:dyDescent="0.25">
      <c r="A7" s="287"/>
      <c r="B7" s="287"/>
      <c r="C7" s="287"/>
      <c r="D7" s="289"/>
      <c r="E7" s="287"/>
      <c r="F7" s="289"/>
      <c r="G7" s="287"/>
      <c r="H7" s="5"/>
    </row>
    <row r="8" spans="1:8" ht="10.5" customHeight="1" x14ac:dyDescent="0.25">
      <c r="A8" s="287"/>
      <c r="B8" s="287"/>
      <c r="C8" s="287"/>
      <c r="D8" s="290"/>
      <c r="E8" s="287"/>
      <c r="F8" s="290"/>
      <c r="G8" s="287"/>
      <c r="H8" s="5"/>
    </row>
    <row r="9" spans="1:8" s="62" customFormat="1" ht="20.25" customHeight="1" x14ac:dyDescent="0.25">
      <c r="A9" s="203">
        <v>1</v>
      </c>
      <c r="B9" s="204">
        <v>2</v>
      </c>
      <c r="C9" s="205">
        <v>3</v>
      </c>
      <c r="D9" s="205">
        <v>4</v>
      </c>
      <c r="E9" s="206" t="s">
        <v>6</v>
      </c>
      <c r="F9" s="206" t="s">
        <v>7</v>
      </c>
      <c r="G9" s="206" t="s">
        <v>122</v>
      </c>
      <c r="H9" s="240"/>
    </row>
    <row r="10" spans="1:8" s="62" customFormat="1" ht="33" customHeight="1" x14ac:dyDescent="0.25">
      <c r="A10" s="207" t="s">
        <v>80</v>
      </c>
      <c r="B10" s="208">
        <v>500</v>
      </c>
      <c r="C10" s="209" t="s">
        <v>10</v>
      </c>
      <c r="D10" s="184">
        <f>D22+D14</f>
        <v>-11032479</v>
      </c>
      <c r="E10" s="185">
        <f>E22+E16+E18</f>
        <v>0</v>
      </c>
      <c r="F10" s="185">
        <f>F22+F14</f>
        <v>-1340916.27</v>
      </c>
      <c r="G10" s="185">
        <f>G22+G19</f>
        <v>-1206940.7499999998</v>
      </c>
      <c r="H10" s="240"/>
    </row>
    <row r="11" spans="1:8" s="62" customFormat="1" ht="23.25" customHeight="1" x14ac:dyDescent="0.25">
      <c r="A11" s="210" t="s">
        <v>11</v>
      </c>
      <c r="B11" s="211"/>
      <c r="C11" s="212"/>
      <c r="D11" s="186"/>
      <c r="E11" s="187"/>
      <c r="F11" s="187"/>
      <c r="G11" s="187"/>
      <c r="H11" s="240"/>
    </row>
    <row r="12" spans="1:8" s="62" customFormat="1" ht="37.5" customHeight="1" x14ac:dyDescent="0.25">
      <c r="A12" s="213" t="s">
        <v>81</v>
      </c>
      <c r="B12" s="211">
        <v>520</v>
      </c>
      <c r="C12" s="212" t="s">
        <v>10</v>
      </c>
      <c r="D12" s="186">
        <f>D10</f>
        <v>-11032479</v>
      </c>
      <c r="E12" s="188">
        <f>E10</f>
        <v>0</v>
      </c>
      <c r="F12" s="188">
        <f>F10</f>
        <v>-1340916.27</v>
      </c>
      <c r="G12" s="188">
        <f>G10</f>
        <v>-1206940.7499999998</v>
      </c>
      <c r="H12" s="240"/>
    </row>
    <row r="13" spans="1:8" s="62" customFormat="1" ht="18" customHeight="1" x14ac:dyDescent="0.25">
      <c r="A13" s="214" t="s">
        <v>82</v>
      </c>
      <c r="B13" s="211"/>
      <c r="C13" s="212"/>
      <c r="D13" s="186"/>
      <c r="E13" s="187"/>
      <c r="F13" s="187"/>
      <c r="G13" s="187"/>
      <c r="H13" s="240"/>
    </row>
    <row r="14" spans="1:8" s="62" customFormat="1" ht="30.75" x14ac:dyDescent="0.25">
      <c r="A14" s="215" t="s">
        <v>83</v>
      </c>
      <c r="B14" s="211">
        <v>520</v>
      </c>
      <c r="C14" s="212" t="s">
        <v>84</v>
      </c>
      <c r="D14" s="189">
        <f>D15</f>
        <v>-115200</v>
      </c>
      <c r="E14" s="188">
        <f>E15</f>
        <v>-115200</v>
      </c>
      <c r="F14" s="188">
        <v>0</v>
      </c>
      <c r="G14" s="188">
        <v>0</v>
      </c>
      <c r="H14" s="240"/>
    </row>
    <row r="15" spans="1:8" s="62" customFormat="1" ht="45.75" x14ac:dyDescent="0.25">
      <c r="A15" s="215" t="s">
        <v>85</v>
      </c>
      <c r="B15" s="211">
        <v>520</v>
      </c>
      <c r="C15" s="212" t="s">
        <v>86</v>
      </c>
      <c r="D15" s="189">
        <f>D16+D18</f>
        <v>-115200</v>
      </c>
      <c r="E15" s="188">
        <f>E16+E18</f>
        <v>-115200</v>
      </c>
      <c r="F15" s="188">
        <v>0</v>
      </c>
      <c r="G15" s="188">
        <v>0</v>
      </c>
      <c r="H15" s="240"/>
    </row>
    <row r="16" spans="1:8" s="62" customFormat="1" ht="45.75" x14ac:dyDescent="0.25">
      <c r="A16" s="215" t="s">
        <v>87</v>
      </c>
      <c r="B16" s="211">
        <v>520</v>
      </c>
      <c r="C16" s="212" t="s">
        <v>88</v>
      </c>
      <c r="D16" s="189">
        <f>D17</f>
        <v>0</v>
      </c>
      <c r="E16" s="188">
        <f>E17</f>
        <v>0</v>
      </c>
      <c r="F16" s="188">
        <f>F17</f>
        <v>0</v>
      </c>
      <c r="G16" s="188">
        <f>G17</f>
        <v>0</v>
      </c>
      <c r="H16" s="240"/>
    </row>
    <row r="17" spans="1:8" s="62" customFormat="1" ht="60.75" x14ac:dyDescent="0.25">
      <c r="A17" s="215" t="s">
        <v>89</v>
      </c>
      <c r="B17" s="211">
        <v>520</v>
      </c>
      <c r="C17" s="212" t="s">
        <v>90</v>
      </c>
      <c r="D17" s="189"/>
      <c r="E17" s="188"/>
      <c r="F17" s="188"/>
      <c r="G17" s="188"/>
      <c r="H17" s="240"/>
    </row>
    <row r="18" spans="1:8" s="62" customFormat="1" ht="60.75" x14ac:dyDescent="0.25">
      <c r="A18" s="215" t="s">
        <v>91</v>
      </c>
      <c r="B18" s="211">
        <v>520</v>
      </c>
      <c r="C18" s="212" t="s">
        <v>92</v>
      </c>
      <c r="D18" s="189">
        <f>D19</f>
        <v>-115200</v>
      </c>
      <c r="E18" s="188">
        <f>E19</f>
        <v>-115200</v>
      </c>
      <c r="F18" s="188">
        <v>0</v>
      </c>
      <c r="G18" s="188">
        <v>0</v>
      </c>
      <c r="H18" s="240"/>
    </row>
    <row r="19" spans="1:8" s="62" customFormat="1" ht="60.75" x14ac:dyDescent="0.25">
      <c r="A19" s="215" t="s">
        <v>93</v>
      </c>
      <c r="B19" s="211">
        <v>520</v>
      </c>
      <c r="C19" s="212" t="s">
        <v>94</v>
      </c>
      <c r="D19" s="189">
        <v>-115200</v>
      </c>
      <c r="E19" s="188">
        <v>-115200</v>
      </c>
      <c r="F19" s="188">
        <v>0</v>
      </c>
      <c r="G19" s="188">
        <v>0</v>
      </c>
      <c r="H19" s="240"/>
    </row>
    <row r="20" spans="1:8" s="62" customFormat="1" ht="14.1" customHeight="1" x14ac:dyDescent="0.25">
      <c r="A20" s="216" t="s">
        <v>95</v>
      </c>
      <c r="B20" s="211">
        <v>620</v>
      </c>
      <c r="C20" s="212" t="s">
        <v>10</v>
      </c>
      <c r="D20" s="186"/>
      <c r="E20" s="188" t="s">
        <v>20</v>
      </c>
      <c r="F20" s="188"/>
      <c r="G20" s="188" t="s">
        <v>20</v>
      </c>
      <c r="H20" s="240"/>
    </row>
    <row r="21" spans="1:8" s="62" customFormat="1" ht="12.95" customHeight="1" x14ac:dyDescent="0.25">
      <c r="A21" s="217" t="s">
        <v>82</v>
      </c>
      <c r="B21" s="211"/>
      <c r="C21" s="212"/>
      <c r="D21" s="186"/>
      <c r="E21" s="187"/>
      <c r="F21" s="187"/>
      <c r="G21" s="187"/>
      <c r="H21" s="240"/>
    </row>
    <row r="22" spans="1:8" s="118" customFormat="1" ht="14.1" customHeight="1" x14ac:dyDescent="0.25">
      <c r="A22" s="218" t="s">
        <v>96</v>
      </c>
      <c r="B22" s="219">
        <v>700</v>
      </c>
      <c r="C22" s="220" t="s">
        <v>97</v>
      </c>
      <c r="D22" s="190">
        <f>D23+D27</f>
        <v>-10917279</v>
      </c>
      <c r="E22" s="191">
        <f>E26+E30</f>
        <v>115200</v>
      </c>
      <c r="F22" s="191">
        <f>F23+F27</f>
        <v>-1340916.27</v>
      </c>
      <c r="G22" s="191">
        <f>G23+G27</f>
        <v>-1206940.7499999998</v>
      </c>
      <c r="H22" s="241"/>
    </row>
    <row r="23" spans="1:8" s="118" customFormat="1" ht="14.1" customHeight="1" x14ac:dyDescent="0.25">
      <c r="A23" s="218" t="s">
        <v>98</v>
      </c>
      <c r="B23" s="219">
        <v>710</v>
      </c>
      <c r="C23" s="220" t="s">
        <v>99</v>
      </c>
      <c r="D23" s="190">
        <f t="shared" ref="D23:G25" si="0">D24</f>
        <v>-11032979</v>
      </c>
      <c r="E23" s="191">
        <f t="shared" si="0"/>
        <v>-13780979</v>
      </c>
      <c r="F23" s="191">
        <f t="shared" si="0"/>
        <v>-1340916.27</v>
      </c>
      <c r="G23" s="191">
        <f t="shared" si="0"/>
        <v>-2978723.34</v>
      </c>
      <c r="H23" s="241"/>
    </row>
    <row r="24" spans="1:8" s="62" customFormat="1" ht="30.75" x14ac:dyDescent="0.25">
      <c r="A24" s="215" t="s">
        <v>100</v>
      </c>
      <c r="B24" s="211">
        <v>710</v>
      </c>
      <c r="C24" s="212" t="s">
        <v>101</v>
      </c>
      <c r="D24" s="186">
        <f t="shared" si="0"/>
        <v>-11032979</v>
      </c>
      <c r="E24" s="188">
        <f t="shared" si="0"/>
        <v>-13780979</v>
      </c>
      <c r="F24" s="188">
        <f t="shared" si="0"/>
        <v>-1340916.27</v>
      </c>
      <c r="G24" s="188">
        <f t="shared" si="0"/>
        <v>-2978723.34</v>
      </c>
      <c r="H24" s="240"/>
    </row>
    <row r="25" spans="1:8" s="62" customFormat="1" ht="30.75" x14ac:dyDescent="0.25">
      <c r="A25" s="215" t="s">
        <v>102</v>
      </c>
      <c r="B25" s="211">
        <v>710</v>
      </c>
      <c r="C25" s="212" t="s">
        <v>103</v>
      </c>
      <c r="D25" s="186">
        <f t="shared" si="0"/>
        <v>-11032979</v>
      </c>
      <c r="E25" s="188">
        <f t="shared" si="0"/>
        <v>-13780979</v>
      </c>
      <c r="F25" s="188">
        <f t="shared" si="0"/>
        <v>-1340916.27</v>
      </c>
      <c r="G25" s="188">
        <f t="shared" si="0"/>
        <v>-2978723.34</v>
      </c>
      <c r="H25" s="240"/>
    </row>
    <row r="26" spans="1:8" s="62" customFormat="1" ht="30.75" x14ac:dyDescent="0.25">
      <c r="A26" s="215" t="s">
        <v>104</v>
      </c>
      <c r="B26" s="211">
        <v>710</v>
      </c>
      <c r="C26" s="212" t="s">
        <v>105</v>
      </c>
      <c r="D26" s="186">
        <f>D16-Доходы!D12</f>
        <v>-11032979</v>
      </c>
      <c r="E26" s="188">
        <f>0-E17-Доходы!E12</f>
        <v>-13780979</v>
      </c>
      <c r="F26" s="188">
        <f>0-F16-Доходы!F12</f>
        <v>-1340916.27</v>
      </c>
      <c r="G26" s="188">
        <f>0-G16-Доходы!G12</f>
        <v>-2978723.34</v>
      </c>
      <c r="H26" s="240"/>
    </row>
    <row r="27" spans="1:8" s="118" customFormat="1" ht="14.1" customHeight="1" x14ac:dyDescent="0.25">
      <c r="A27" s="218" t="s">
        <v>106</v>
      </c>
      <c r="B27" s="219">
        <v>720</v>
      </c>
      <c r="C27" s="220" t="s">
        <v>107</v>
      </c>
      <c r="D27" s="190">
        <f t="shared" ref="D27:G29" si="1">D28</f>
        <v>115700</v>
      </c>
      <c r="E27" s="191">
        <f t="shared" si="1"/>
        <v>13896179</v>
      </c>
      <c r="F27" s="191">
        <f t="shared" si="1"/>
        <v>0</v>
      </c>
      <c r="G27" s="191">
        <f t="shared" si="1"/>
        <v>1771782.59</v>
      </c>
      <c r="H27" s="241"/>
    </row>
    <row r="28" spans="1:8" s="62" customFormat="1" ht="30.75" x14ac:dyDescent="0.25">
      <c r="A28" s="215" t="s">
        <v>108</v>
      </c>
      <c r="B28" s="211">
        <v>720</v>
      </c>
      <c r="C28" s="221" t="s">
        <v>109</v>
      </c>
      <c r="D28" s="192">
        <f t="shared" si="1"/>
        <v>115700</v>
      </c>
      <c r="E28" s="188">
        <f t="shared" si="1"/>
        <v>13896179</v>
      </c>
      <c r="F28" s="188">
        <f t="shared" si="1"/>
        <v>0</v>
      </c>
      <c r="G28" s="188">
        <f t="shared" si="1"/>
        <v>1771782.59</v>
      </c>
      <c r="H28" s="240"/>
    </row>
    <row r="29" spans="1:8" s="62" customFormat="1" ht="30.75" x14ac:dyDescent="0.25">
      <c r="A29" s="215" t="s">
        <v>110</v>
      </c>
      <c r="B29" s="211">
        <v>720</v>
      </c>
      <c r="C29" s="221" t="s">
        <v>111</v>
      </c>
      <c r="D29" s="192">
        <f t="shared" si="1"/>
        <v>115700</v>
      </c>
      <c r="E29" s="188">
        <f t="shared" si="1"/>
        <v>13896179</v>
      </c>
      <c r="F29" s="188">
        <f t="shared" si="1"/>
        <v>0</v>
      </c>
      <c r="G29" s="188">
        <f t="shared" si="1"/>
        <v>1771782.59</v>
      </c>
      <c r="H29" s="240"/>
    </row>
    <row r="30" spans="1:8" s="62" customFormat="1" ht="30.75" x14ac:dyDescent="0.25">
      <c r="A30" s="215" t="s">
        <v>112</v>
      </c>
      <c r="B30" s="211">
        <v>720</v>
      </c>
      <c r="C30" s="221" t="s">
        <v>113</v>
      </c>
      <c r="D30" s="192">
        <v>115700</v>
      </c>
      <c r="E30" s="188">
        <f>Расходы!E6-Источники!E19</f>
        <v>13896179</v>
      </c>
      <c r="F30" s="188">
        <v>0</v>
      </c>
      <c r="G30" s="188">
        <f>0-G18+Расходы!G6</f>
        <v>1771782.59</v>
      </c>
      <c r="H30" s="240"/>
    </row>
    <row r="31" spans="1:8" s="62" customFormat="1" ht="9.9499999999999993" customHeight="1" x14ac:dyDescent="0.25">
      <c r="A31" s="222"/>
      <c r="B31" s="223"/>
      <c r="C31" s="223"/>
      <c r="D31" s="223"/>
      <c r="E31" s="224"/>
      <c r="F31" s="224"/>
      <c r="G31" s="225"/>
      <c r="H31" s="240"/>
    </row>
    <row r="32" spans="1:8" ht="18" customHeight="1" x14ac:dyDescent="0.25">
      <c r="A32" s="226" t="s">
        <v>548</v>
      </c>
      <c r="B32" s="274" t="s">
        <v>544</v>
      </c>
      <c r="C32" s="275"/>
      <c r="D32" s="227"/>
      <c r="E32" s="228"/>
      <c r="F32" s="228"/>
      <c r="G32" s="229"/>
      <c r="H32" s="5"/>
    </row>
    <row r="33" spans="1:8" ht="9.9499999999999993" customHeight="1" x14ac:dyDescent="0.25">
      <c r="A33" s="230" t="s">
        <v>114</v>
      </c>
      <c r="B33" s="276" t="s">
        <v>115</v>
      </c>
      <c r="C33" s="277"/>
      <c r="D33" s="231"/>
      <c r="E33" s="232"/>
      <c r="F33" s="232"/>
      <c r="G33" s="233"/>
      <c r="H33" s="5"/>
    </row>
    <row r="34" spans="1:8" ht="9.9499999999999993" customHeight="1" x14ac:dyDescent="0.25">
      <c r="A34" s="234"/>
      <c r="B34" s="235"/>
      <c r="C34" s="236"/>
      <c r="D34" s="236"/>
      <c r="E34" s="229"/>
      <c r="F34" s="229"/>
      <c r="G34" s="229"/>
      <c r="H34" s="5"/>
    </row>
    <row r="35" spans="1:8" ht="12" customHeight="1" x14ac:dyDescent="0.25">
      <c r="A35" s="234"/>
      <c r="B35" s="235"/>
      <c r="C35" s="236"/>
      <c r="D35" s="236"/>
      <c r="E35" s="229"/>
      <c r="F35" s="229"/>
      <c r="G35" s="229"/>
      <c r="H35" s="5"/>
    </row>
    <row r="36" spans="1:8" ht="13.5" customHeight="1" x14ac:dyDescent="0.25">
      <c r="A36" s="176"/>
      <c r="B36" s="177"/>
      <c r="C36" s="178"/>
      <c r="D36" s="21"/>
      <c r="E36" s="12"/>
      <c r="F36" s="12"/>
      <c r="G36" s="12"/>
      <c r="H36" s="5"/>
    </row>
    <row r="37" spans="1:8" ht="15.75" customHeight="1" x14ac:dyDescent="0.25">
      <c r="A37" s="179" t="s">
        <v>539</v>
      </c>
      <c r="B37" s="278" t="s">
        <v>537</v>
      </c>
      <c r="C37" s="279"/>
      <c r="D37" s="68"/>
      <c r="E37" s="4"/>
      <c r="F37" s="4"/>
      <c r="G37" s="4"/>
      <c r="H37" s="5"/>
    </row>
    <row r="38" spans="1:8" ht="11.1" customHeight="1" x14ac:dyDescent="0.25">
      <c r="A38" s="180" t="s">
        <v>116</v>
      </c>
      <c r="B38" s="280" t="s">
        <v>115</v>
      </c>
      <c r="C38" s="281"/>
      <c r="D38" s="67"/>
      <c r="E38" s="4"/>
      <c r="F38" s="4"/>
      <c r="G38" s="4"/>
      <c r="H38" s="5"/>
    </row>
    <row r="39" spans="1:8" ht="17.100000000000001" customHeight="1" x14ac:dyDescent="0.25">
      <c r="A39" s="4"/>
      <c r="B39" s="22"/>
      <c r="C39" s="21"/>
      <c r="D39" s="21"/>
      <c r="E39" s="4"/>
      <c r="F39" s="4"/>
      <c r="G39" s="4"/>
      <c r="H39" s="5"/>
    </row>
    <row r="40" spans="1:8" ht="17.100000000000001" customHeight="1" x14ac:dyDescent="0.25">
      <c r="A40" s="6"/>
      <c r="B40" s="282"/>
      <c r="C40" s="283"/>
      <c r="D40" s="174"/>
      <c r="E40" s="175"/>
      <c r="F40" s="4"/>
      <c r="G40" s="4"/>
      <c r="H40" s="5"/>
    </row>
    <row r="41" spans="1:8" ht="12" customHeight="1" x14ac:dyDescent="0.25">
      <c r="A41" s="19"/>
      <c r="B41" s="270"/>
      <c r="C41" s="271"/>
      <c r="D41" s="173"/>
      <c r="E41" s="5"/>
      <c r="F41" s="5"/>
      <c r="G41" s="4"/>
      <c r="H41" s="5"/>
    </row>
    <row r="42" spans="1:8" ht="17.100000000000001" customHeight="1" x14ac:dyDescent="0.25">
      <c r="A42" s="6"/>
      <c r="B42" s="6"/>
      <c r="C42" s="6"/>
      <c r="D42" s="66"/>
      <c r="E42" s="21"/>
      <c r="F42" s="21"/>
      <c r="G42" s="4"/>
      <c r="H42" s="5"/>
    </row>
    <row r="43" spans="1:8" ht="17.100000000000001" customHeight="1" x14ac:dyDescent="0.25">
      <c r="A43" s="6"/>
      <c r="B43" s="20"/>
      <c r="C43" s="20"/>
      <c r="D43" s="20"/>
      <c r="E43" s="21"/>
      <c r="F43" s="21"/>
      <c r="G43" s="2"/>
      <c r="H43" s="5"/>
    </row>
    <row r="44" spans="1:8" hidden="1" x14ac:dyDescent="0.25">
      <c r="A44" s="23"/>
      <c r="B44" s="23"/>
      <c r="C44" s="23"/>
      <c r="D44" s="23"/>
      <c r="E44" s="23"/>
      <c r="F44" s="23"/>
      <c r="G44" s="23"/>
      <c r="H44" s="5"/>
    </row>
    <row r="45" spans="1:8" hidden="1" x14ac:dyDescent="0.25">
      <c r="A45" s="272"/>
      <c r="B45" s="273"/>
      <c r="C45" s="273"/>
      <c r="D45" s="273"/>
      <c r="E45" s="273"/>
      <c r="F45" s="273"/>
      <c r="G45" s="273"/>
      <c r="H45" s="5"/>
    </row>
    <row r="46" spans="1:8" hidden="1" x14ac:dyDescent="0.25">
      <c r="A46" s="24"/>
      <c r="B46" s="24"/>
      <c r="C46" s="24"/>
      <c r="D46" s="24"/>
      <c r="E46" s="24"/>
      <c r="F46" s="24"/>
      <c r="G46" s="24"/>
      <c r="H46" s="5"/>
    </row>
  </sheetData>
  <mergeCells count="15">
    <mergeCell ref="A2:G2"/>
    <mergeCell ref="A4:A8"/>
    <mergeCell ref="B4:B8"/>
    <mergeCell ref="C4:C8"/>
    <mergeCell ref="E4:E8"/>
    <mergeCell ref="G4:G8"/>
    <mergeCell ref="F4:F8"/>
    <mergeCell ref="D4:D8"/>
    <mergeCell ref="B41:C41"/>
    <mergeCell ref="A45:G45"/>
    <mergeCell ref="B32:C32"/>
    <mergeCell ref="B33:C33"/>
    <mergeCell ref="B37:C37"/>
    <mergeCell ref="B38:C38"/>
    <mergeCell ref="B40:C40"/>
  </mergeCells>
  <pageMargins left="0.23622047244094491" right="0.23622047244094491" top="0.74803149606299213" bottom="0.74803149606299213" header="0.31496062992125984" footer="0.31496062992125984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User</cp:lastModifiedBy>
  <cp:lastPrinted>2025-04-01T11:39:40Z</cp:lastPrinted>
  <dcterms:created xsi:type="dcterms:W3CDTF">2019-01-29T07:51:36Z</dcterms:created>
  <dcterms:modified xsi:type="dcterms:W3CDTF">2025-04-22T06:46:10Z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